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1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</definedNames>
  <calcPr fullCalcOnLoad="1"/>
</workbook>
</file>

<file path=xl/sharedStrings.xml><?xml version="1.0" encoding="utf-8"?>
<sst xmlns="http://schemas.openxmlformats.org/spreadsheetml/2006/main" count="188" uniqueCount="130">
  <si>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</si>
  <si>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</si>
  <si>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</si>
  <si>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</si>
  <si>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</si>
  <si>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</si>
  <si>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</si>
  <si>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</si>
  <si>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</si>
  <si>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Pcs.</t>
  </si>
  <si>
    <t>Iron and Steel products</t>
  </si>
  <si>
    <t>Cardamom</t>
  </si>
  <si>
    <t>Kg.</t>
  </si>
  <si>
    <t>Juices</t>
  </si>
  <si>
    <t>Tea</t>
  </si>
  <si>
    <t>Textiles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</si>
  <si>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</si>
  <si>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</si>
  <si>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</si>
  <si>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</si>
  <si>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</si>
  <si>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</si>
  <si>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</si>
  <si>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</si>
  <si>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</si>
  <si>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</si>
  <si>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</si>
  <si>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</si>
  <si>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</si>
  <si>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</si>
  <si>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</si>
  <si>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</si>
  <si>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</si>
  <si>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</si>
  <si>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</si>
  <si>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</si>
  <si>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</si>
  <si>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</si>
  <si>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</si>
  <si>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</si>
  <si>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</si>
  <si>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</si>
  <si>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Silver</t>
  </si>
  <si>
    <t>Rubber and articles thereof</t>
  </si>
  <si>
    <t>Cotton ( Yarn and Fabrics)</t>
  </si>
  <si>
    <t>Wool, fine or coarse animal hair</t>
  </si>
  <si>
    <t>Countries/Region</t>
  </si>
  <si>
    <t>Grand 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</si>
  <si>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</si>
  <si>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</si>
  <si>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</si>
  <si>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</si>
  <si>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</si>
  <si>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</si>
  <si>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</si>
  <si>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</si>
  <si>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</si>
  <si>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</si>
  <si>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</si>
  <si>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</si>
  <si>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</si>
  <si>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</si>
  <si>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>Annual</t>
  </si>
  <si>
    <t>Exports</t>
  </si>
  <si>
    <t>Imports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</si>
  <si>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</si>
  <si>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</si>
  <si>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</si>
  <si>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</si>
  <si>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</si>
  <si>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>Indonesia</t>
  </si>
  <si>
    <t>Japan</t>
  </si>
  <si>
    <t>India</t>
  </si>
  <si>
    <t>Canada</t>
  </si>
  <si>
    <t>France</t>
  </si>
  <si>
    <t>Germany</t>
  </si>
  <si>
    <t>Italy</t>
  </si>
  <si>
    <t>Turkey</t>
  </si>
  <si>
    <t>Australia</t>
  </si>
  <si>
    <t>China</t>
  </si>
  <si>
    <t>Malaysia</t>
  </si>
  <si>
    <t>United States</t>
  </si>
  <si>
    <t>United Kingdom</t>
  </si>
  <si>
    <t>Major Trading Partners of Nepal</t>
  </si>
  <si>
    <t>F.Y. 2077/78</t>
  </si>
  <si>
    <t>(2020/21)</t>
  </si>
  <si>
    <t xml:space="preserve">% Share </t>
  </si>
  <si>
    <t>Gold Jewellery</t>
  </si>
  <si>
    <t>F.Y. 2077/78 (2020/21)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</si>
  <si>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</si>
  <si>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</si>
  <si>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</si>
  <si>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</si>
  <si>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</si>
  <si>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</si>
  <si>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</si>
  <si>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</si>
  <si>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Cement Clinkers</t>
  </si>
  <si>
    <t>Zinc and articles thereof</t>
  </si>
  <si>
    <t>Bangladesh</t>
  </si>
  <si>
    <t>Netherlands</t>
  </si>
  <si>
    <t>United Arab Emirates</t>
  </si>
  <si>
    <t xml:space="preserve">F.Y. 2077/78 </t>
  </si>
  <si>
    <t>Denmark</t>
  </si>
  <si>
    <t>F.Y. 2076/77 (2019/20)  Shrawan -Falgun</t>
  </si>
  <si>
    <t>F.Y. 2077/78 (2020/21)  Shrawan- Falgun</t>
  </si>
  <si>
    <t xml:space="preserve"> Shrawan - Falgun</t>
  </si>
  <si>
    <t xml:space="preserve"> Shrawan -Falgun</t>
  </si>
  <si>
    <t>(Eight Month Provisional)</t>
  </si>
  <si>
    <t>Argentina</t>
  </si>
  <si>
    <t>Thailand</t>
  </si>
  <si>
    <t>Ukraine</t>
  </si>
  <si>
    <t>F.Y. 2078/79 (2021/22)  Shrawan- Falgun</t>
  </si>
  <si>
    <t>Percentage Change in  First Eight Month of  F.Y. 2077/78 compared to same period of the previous year</t>
  </si>
  <si>
    <t>Percentage Change in First Eight Month of F.Y. 2078/79 compared to same period of the previous year</t>
  </si>
  <si>
    <t>F.Y. 2078/79 (2021/22)</t>
  </si>
  <si>
    <t xml:space="preserve"> Shrawan -Magh</t>
  </si>
  <si>
    <t>Woolen Felt Products</t>
  </si>
  <si>
    <t>Sunflower Oil</t>
  </si>
  <si>
    <t>Dog or Cat Food ( Dog Chew)</t>
  </si>
  <si>
    <t>F.Y. 2078/79</t>
  </si>
  <si>
    <t>(2021/22)</t>
  </si>
  <si>
    <t xml:space="preserve"> Shrawan - Magh</t>
  </si>
  <si>
    <t>Man-made staple fibres and Fabrics ( Synthetic, Polyester etc)</t>
  </si>
  <si>
    <t>Crude sunflower oil</t>
  </si>
  <si>
    <t>F.Y. 2077/78  (Shrawan-Falgun)</t>
  </si>
  <si>
    <t xml:space="preserve">    F.Y. 2078/79        (Shrawan-Falgun)</t>
  </si>
  <si>
    <t>Brazil</t>
  </si>
  <si>
    <t>DURING THE FIRST  EIGHT MONTH OF THE F.Y. 2077/78 AND 2078/79</t>
  </si>
  <si>
    <t>IN THE FIRST  EIGHT MONTH OF THE F.Y. 2077/78 AND 2078/79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</si>
</sst>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72" fontId="19" fillId="0" borderId="0" xfId="42" applyNumberFormat="1" applyFont="1" applyAlignment="1">
      <alignment/>
    </xf>
    <xf numFmtId="0" fontId="20" fillId="0" borderId="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20" fillId="0" borderId="14" xfId="0" applyFont="1" applyBorder="1" applyAlignment="1">
      <alignment horizontal="right" vertical="top"/>
    </xf>
    <xf numFmtId="0" fontId="20" fillId="0" borderId="14" xfId="0" applyFont="1" applyBorder="1" applyAlignment="1">
      <alignment horizontal="right"/>
    </xf>
    <xf numFmtId="0" fontId="19" fillId="0" borderId="15" xfId="0" applyFont="1" applyBorder="1" applyAlignment="1">
      <alignment/>
    </xf>
    <xf numFmtId="20" fontId="20" fillId="0" borderId="0" xfId="0" applyNumberFormat="1" applyFont="1" applyBorder="1" applyAlignment="1" quotePrefix="1">
      <alignment horizontal="right"/>
    </xf>
    <xf numFmtId="174" fontId="20" fillId="0" borderId="16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20" fontId="20" fillId="0" borderId="17" xfId="0" applyNumberFormat="1" applyFont="1" applyBorder="1" applyAlignment="1" quotePrefix="1">
      <alignment horizontal="right"/>
    </xf>
    <xf numFmtId="174" fontId="20" fillId="0" borderId="14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48" fillId="0" borderId="0" xfId="0" applyFont="1" applyBorder="1" applyAlignment="1">
      <alignment vertical="top"/>
    </xf>
    <xf numFmtId="0" fontId="20" fillId="0" borderId="12" xfId="0" applyFont="1" applyBorder="1" applyAlignment="1">
      <alignment horizontal="center" vertical="top"/>
    </xf>
    <xf numFmtId="0" fontId="48" fillId="0" borderId="0" xfId="0" applyFont="1" applyBorder="1" applyAlignment="1">
      <alignment horizontal="left" vertical="top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20" fillId="0" borderId="11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172" fontId="48" fillId="0" borderId="0" xfId="42" applyNumberFormat="1" applyFont="1" applyBorder="1" applyAlignment="1">
      <alignment vertical="top"/>
    </xf>
    <xf numFmtId="175" fontId="23" fillId="0" borderId="10" xfId="42" applyNumberFormat="1" applyFont="1" applyBorder="1" applyAlignment="1">
      <alignment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vertical="top"/>
    </xf>
    <xf numFmtId="0" fontId="19" fillId="0" borderId="10" xfId="0" applyFont="1" applyBorder="1" applyAlignment="1">
      <alignment horizontal="center" vertical="top"/>
    </xf>
    <xf numFmtId="174" fontId="20" fillId="0" borderId="10" xfId="0" applyNumberFormat="1" applyFont="1" applyBorder="1" applyAlignment="1">
      <alignment vertical="top"/>
    </xf>
    <xf numFmtId="174" fontId="20" fillId="0" borderId="16" xfId="0" applyNumberFormat="1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19" fillId="0" borderId="18" xfId="0" applyFont="1" applyBorder="1" applyAlignment="1">
      <alignment/>
    </xf>
    <xf numFmtId="43" fontId="24" fillId="0" borderId="17" xfId="0" applyNumberFormat="1" applyFont="1" applyBorder="1" applyAlignment="1">
      <alignment vertical="top"/>
    </xf>
    <xf numFmtId="0" fontId="24" fillId="0" borderId="0" xfId="0" applyFont="1" applyBorder="1" applyAlignment="1">
      <alignment/>
    </xf>
    <xf numFmtId="43" fontId="24" fillId="0" borderId="11" xfId="0" applyNumberFormat="1" applyFont="1" applyBorder="1" applyAlignment="1">
      <alignment vertical="top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0" fillId="0" borderId="19" xfId="0" applyFont="1" applyBorder="1" applyAlignment="1">
      <alignment horizontal="center" vertical="top"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20" fillId="0" borderId="10" xfId="0" applyFont="1" applyBorder="1" applyAlignment="1">
      <alignment horizontal="center" vertical="top"/>
    </xf>
    <xf numFmtId="173" fontId="48" fillId="0" borderId="11" xfId="42" applyNumberFormat="1" applyFont="1" applyBorder="1" applyAlignment="1">
      <alignment/>
    </xf>
    <xf numFmtId="173" fontId="48" fillId="0" borderId="10" xfId="42" applyNumberFormat="1" applyFont="1" applyBorder="1" applyAlignment="1">
      <alignment/>
    </xf>
    <xf numFmtId="172" fontId="19" fillId="0" borderId="0" xfId="42" applyNumberFormat="1" applyFont="1" applyBorder="1" applyAlignment="1">
      <alignment vertical="top"/>
    </xf>
    <xf numFmtId="172" fontId="20" fillId="0" borderId="10" xfId="42" applyNumberFormat="1" applyFont="1" applyBorder="1" applyAlignment="1" quotePrefix="1">
      <alignment horizontal="center" vertical="top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/>
    </xf>
    <xf numFmtId="172" fontId="49" fillId="0" borderId="0" xfId="42" applyNumberFormat="1" applyFont="1" applyBorder="1" applyAlignment="1">
      <alignment/>
    </xf>
    <xf numFmtId="173" fontId="48" fillId="0" borderId="11" xfId="0" applyNumberFormat="1" applyFont="1" applyBorder="1" applyAlignment="1">
      <alignment/>
    </xf>
    <xf numFmtId="173" fontId="48" fillId="0" borderId="10" xfId="0" applyNumberFormat="1" applyFont="1" applyBorder="1" applyAlignment="1">
      <alignment/>
    </xf>
    <xf numFmtId="43" fontId="48" fillId="0" borderId="0" xfId="42" applyFont="1" applyBorder="1" applyAlignment="1">
      <alignment vertical="top"/>
    </xf>
    <xf numFmtId="0" fontId="48" fillId="0" borderId="0" xfId="0" applyFont="1" applyBorder="1" applyAlignment="1">
      <alignment/>
    </xf>
    <xf numFmtId="43" fontId="21" fillId="0" borderId="0" xfId="42" applyFont="1" applyAlignment="1">
      <alignment/>
    </xf>
    <xf numFmtId="175" fontId="26" fillId="0" borderId="10" xfId="42" applyNumberFormat="1" applyFont="1" applyBorder="1" applyAlignment="1">
      <alignment vertical="top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172" fontId="21" fillId="0" borderId="0" xfId="42" applyNumberFormat="1" applyFont="1" applyBorder="1" applyAlignment="1">
      <alignment vertical="top"/>
    </xf>
    <xf numFmtId="0" fontId="20" fillId="0" borderId="10" xfId="0" applyFont="1" applyBorder="1" applyAlignment="1">
      <alignment horizontal="center" vertical="center"/>
    </xf>
    <xf numFmtId="172" fontId="20" fillId="0" borderId="11" xfId="42" applyNumberFormat="1" applyFont="1" applyBorder="1" applyAlignment="1">
      <alignment horizontal="right"/>
    </xf>
    <xf numFmtId="43" fontId="17" fillId="0" borderId="11" xfId="42" applyNumberFormat="1" applyFont="1" applyBorder="1" applyAlignment="1">
      <alignment/>
    </xf>
    <xf numFmtId="0" fontId="20" fillId="0" borderId="12" xfId="0" applyFont="1" applyBorder="1" applyAlignment="1">
      <alignment horizontal="left" vertical="top"/>
    </xf>
    <xf numFmtId="43" fontId="49" fillId="0" borderId="19" xfId="42" applyFont="1" applyBorder="1" applyAlignment="1">
      <alignment/>
    </xf>
    <xf numFmtId="0" fontId="48" fillId="0" borderId="12" xfId="0" applyFont="1" applyBorder="1" applyAlignment="1">
      <alignment horizontal="left"/>
    </xf>
    <xf numFmtId="175" fontId="23" fillId="0" borderId="20" xfId="42" applyNumberFormat="1" applyFont="1" applyBorder="1" applyAlignment="1">
      <alignment vertical="top"/>
    </xf>
    <xf numFmtId="43" fontId="22" fillId="0" borderId="11" xfId="42" applyFont="1" applyBorder="1" applyAlignment="1">
      <alignment/>
    </xf>
    <xf numFmtId="43" fontId="24" fillId="0" borderId="0" xfId="42" applyFont="1" applyAlignment="1">
      <alignment/>
    </xf>
    <xf numFmtId="172" fontId="1" fillId="0" borderId="12" xfId="42" applyNumberFormat="1" applyFont="1" applyBorder="1" applyAlignment="1">
      <alignment vertical="top"/>
    </xf>
    <xf numFmtId="43" fontId="0" fillId="0" borderId="15" xfId="42" applyFont="1" applyBorder="1" applyAlignment="1">
      <alignment/>
    </xf>
    <xf numFmtId="173" fontId="48" fillId="0" borderId="12" xfId="42" applyNumberFormat="1" applyFont="1" applyBorder="1" applyAlignment="1">
      <alignment/>
    </xf>
    <xf numFmtId="43" fontId="49" fillId="0" borderId="0" xfId="42" applyFont="1" applyBorder="1" applyAlignment="1">
      <alignment vertical="top"/>
    </xf>
    <xf numFmtId="175" fontId="20" fillId="0" borderId="10" xfId="42" applyNumberFormat="1" applyFont="1" applyBorder="1" applyAlignment="1">
      <alignment vertical="top"/>
    </xf>
    <xf numFmtId="175" fontId="21" fillId="0" borderId="0" xfId="42" applyNumberFormat="1" applyFont="1" applyBorder="1" applyAlignment="1">
      <alignment vertical="top"/>
    </xf>
    <xf numFmtId="174" fontId="21" fillId="0" borderId="0" xfId="42" applyNumberFormat="1" applyFont="1" applyBorder="1" applyAlignment="1">
      <alignment horizontal="center" vertical="top"/>
    </xf>
    <xf numFmtId="175" fontId="48" fillId="0" borderId="0" xfId="42" applyNumberFormat="1" applyFont="1" applyBorder="1" applyAlignment="1">
      <alignment vertical="top"/>
    </xf>
    <xf numFmtId="0" fontId="19" fillId="0" borderId="11" xfId="0" applyFont="1" applyBorder="1" applyAlignment="1">
      <alignment vertical="top"/>
    </xf>
    <xf numFmtId="172" fontId="19" fillId="0" borderId="17" xfId="42" applyNumberFormat="1" applyFont="1" applyBorder="1" applyAlignment="1">
      <alignment vertical="top"/>
    </xf>
    <xf numFmtId="0" fontId="19" fillId="0" borderId="10" xfId="0" applyFont="1" applyBorder="1" applyAlignment="1">
      <alignment vertical="top"/>
    </xf>
    <xf numFmtId="172" fontId="49" fillId="0" borderId="19" xfId="42" applyNumberFormat="1" applyFont="1" applyBorder="1" applyAlignment="1">
      <alignment vertical="top"/>
    </xf>
    <xf numFmtId="172" fontId="20" fillId="0" borderId="21" xfId="42" applyNumberFormat="1" applyFont="1" applyBorder="1" applyAlignment="1">
      <alignment vertical="top"/>
    </xf>
    <xf numFmtId="172" fontId="49" fillId="0" borderId="0" xfId="42" applyNumberFormat="1" applyFont="1" applyBorder="1" applyAlignment="1">
      <alignment vertical="top"/>
    </xf>
    <xf numFmtId="0" fontId="19" fillId="0" borderId="0" xfId="0" applyNumberFormat="1" applyFont="1" applyBorder="1" applyAlignment="1">
      <alignment vertical="top"/>
    </xf>
    <xf numFmtId="172" fontId="21" fillId="0" borderId="0" xfId="42" applyNumberFormat="1" applyFont="1" applyBorder="1" applyAlignment="1">
      <alignment horizontal="right" vertical="center"/>
    </xf>
    <xf numFmtId="174" fontId="48" fillId="0" borderId="0" xfId="42" applyNumberFormat="1" applyFont="1" applyBorder="1" applyAlignment="1">
      <alignment horizontal="center" vertical="top"/>
    </xf>
    <xf numFmtId="43" fontId="48" fillId="0" borderId="0" xfId="42" applyNumberFormat="1" applyFont="1" applyBorder="1" applyAlignment="1">
      <alignment vertical="top"/>
    </xf>
    <xf numFmtId="0" fontId="21" fillId="0" borderId="0" xfId="0" applyFont="1" applyBorder="1" applyAlignment="1">
      <alignment vertical="top"/>
    </xf>
    <xf numFmtId="172" fontId="20" fillId="0" borderId="14" xfId="42" applyNumberFormat="1" applyFont="1" applyBorder="1" applyAlignment="1">
      <alignment horizontal="center" vertical="top"/>
    </xf>
    <xf numFmtId="172" fontId="20" fillId="0" borderId="11" xfId="42" applyNumberFormat="1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49" fillId="0" borderId="11" xfId="0" applyFont="1" applyBorder="1" applyAlignment="1">
      <alignment vertical="top"/>
    </xf>
    <xf numFmtId="172" fontId="20" fillId="0" borderId="16" xfId="42" applyNumberFormat="1" applyFont="1" applyBorder="1" applyAlignment="1" quotePrefix="1">
      <alignment horizontal="center" vertical="top"/>
    </xf>
    <xf numFmtId="0" fontId="20" fillId="0" borderId="16" xfId="0" applyFont="1" applyFill="1" applyBorder="1" applyAlignment="1">
      <alignment horizontal="center" vertical="top"/>
    </xf>
    <xf numFmtId="172" fontId="22" fillId="0" borderId="10" xfId="42" applyNumberFormat="1" applyFont="1" applyBorder="1" applyAlignment="1">
      <alignment horizontal="center" vertical="top"/>
    </xf>
    <xf numFmtId="172" fontId="20" fillId="0" borderId="16" xfId="42" applyNumberFormat="1" applyFont="1" applyBorder="1" applyAlignment="1">
      <alignment horizontal="center" vertical="top"/>
    </xf>
    <xf numFmtId="0" fontId="20" fillId="0" borderId="16" xfId="0" applyFont="1" applyBorder="1" applyAlignment="1">
      <alignment horizontal="right" vertical="top"/>
    </xf>
    <xf numFmtId="0" fontId="19" fillId="0" borderId="11" xfId="0" applyFont="1" applyBorder="1" applyAlignment="1">
      <alignment horizontal="center" vertical="top"/>
    </xf>
    <xf numFmtId="172" fontId="0" fillId="0" borderId="11" xfId="42" applyNumberFormat="1" applyFont="1" applyBorder="1" applyAlignment="1">
      <alignment vertical="top"/>
    </xf>
    <xf numFmtId="173" fontId="1" fillId="0" borderId="14" xfId="42" applyNumberFormat="1" applyFont="1" applyBorder="1" applyAlignment="1">
      <alignment vertical="top"/>
    </xf>
    <xf numFmtId="175" fontId="1" fillId="0" borderId="14" xfId="42" applyNumberFormat="1" applyFont="1" applyBorder="1" applyAlignment="1">
      <alignment vertical="top"/>
    </xf>
    <xf numFmtId="172" fontId="0" fillId="0" borderId="10" xfId="42" applyNumberFormat="1" applyFont="1" applyBorder="1" applyAlignment="1">
      <alignment vertical="top"/>
    </xf>
    <xf numFmtId="173" fontId="1" fillId="0" borderId="16" xfId="42" applyNumberFormat="1" applyFont="1" applyBorder="1" applyAlignment="1">
      <alignment vertical="top"/>
    </xf>
    <xf numFmtId="175" fontId="1" fillId="0" borderId="16" xfId="42" applyNumberFormat="1" applyFont="1" applyBorder="1" applyAlignment="1">
      <alignment vertical="top"/>
    </xf>
    <xf numFmtId="175" fontId="1" fillId="0" borderId="15" xfId="42" applyNumberFormat="1" applyFont="1" applyBorder="1" applyAlignment="1">
      <alignment vertical="top"/>
    </xf>
    <xf numFmtId="0" fontId="49" fillId="0" borderId="19" xfId="0" applyFont="1" applyBorder="1" applyAlignment="1">
      <alignment horizontal="left" vertical="top"/>
    </xf>
    <xf numFmtId="172" fontId="46" fillId="0" borderId="15" xfId="42" applyNumberFormat="1" applyFont="1" applyBorder="1" applyAlignment="1">
      <alignment vertical="top"/>
    </xf>
    <xf numFmtId="172" fontId="46" fillId="0" borderId="18" xfId="42" applyNumberFormat="1" applyFont="1" applyBorder="1" applyAlignment="1">
      <alignment/>
    </xf>
    <xf numFmtId="173" fontId="17" fillId="0" borderId="19" xfId="42" applyNumberFormat="1" applyFont="1" applyBorder="1" applyAlignment="1">
      <alignment vertical="top"/>
    </xf>
    <xf numFmtId="172" fontId="46" fillId="0" borderId="22" xfId="42" applyNumberFormat="1" applyFont="1" applyBorder="1" applyAlignment="1">
      <alignment vertical="top"/>
    </xf>
    <xf numFmtId="172" fontId="46" fillId="0" borderId="19" xfId="42" applyNumberFormat="1" applyFont="1" applyBorder="1" applyAlignment="1">
      <alignment/>
    </xf>
    <xf numFmtId="43" fontId="0" fillId="0" borderId="0" xfId="42" applyFont="1" applyAlignment="1">
      <alignment/>
    </xf>
    <xf numFmtId="4" fontId="49" fillId="0" borderId="19" xfId="42" applyNumberFormat="1" applyFont="1" applyBorder="1" applyAlignment="1">
      <alignment/>
    </xf>
    <xf numFmtId="172" fontId="48" fillId="0" borderId="0" xfId="0" applyNumberFormat="1" applyFont="1" applyBorder="1" applyAlignment="1">
      <alignment vertical="top"/>
    </xf>
    <xf numFmtId="0" fontId="20" fillId="0" borderId="23" xfId="0" applyFont="1" applyBorder="1" applyAlignment="1">
      <alignment horizontal="left"/>
    </xf>
    <xf numFmtId="0" fontId="23" fillId="0" borderId="20" xfId="0" applyFont="1" applyBorder="1" applyAlignment="1">
      <alignment/>
    </xf>
    <xf numFmtId="43" fontId="22" fillId="0" borderId="10" xfId="42" applyFont="1" applyBorder="1" applyAlignment="1">
      <alignment vertical="top"/>
    </xf>
    <xf numFmtId="43" fontId="20" fillId="0" borderId="10" xfId="42" applyFont="1" applyBorder="1" applyAlignment="1">
      <alignment/>
    </xf>
    <xf numFmtId="43" fontId="22" fillId="0" borderId="10" xfId="42" applyFont="1" applyBorder="1" applyAlignment="1">
      <alignment/>
    </xf>
    <xf numFmtId="43" fontId="24" fillId="0" borderId="0" xfId="0" applyNumberFormat="1" applyFont="1" applyBorder="1" applyAlignment="1">
      <alignment vertical="top"/>
    </xf>
    <xf numFmtId="43" fontId="24" fillId="0" borderId="10" xfId="0" applyNumberFormat="1" applyFont="1" applyBorder="1" applyAlignment="1">
      <alignment vertical="top"/>
    </xf>
    <xf numFmtId="43" fontId="24" fillId="0" borderId="11" xfId="42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0" fillId="0" borderId="15" xfId="0" applyFont="1" applyBorder="1" applyAlignment="1">
      <alignment horizontal="left" vertical="top"/>
    </xf>
    <xf numFmtId="43" fontId="46" fillId="0" borderId="22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22" fillId="0" borderId="19" xfId="42" applyFont="1" applyBorder="1" applyAlignment="1">
      <alignment/>
    </xf>
    <xf numFmtId="172" fontId="22" fillId="0" borderId="12" xfId="42" applyNumberFormat="1" applyFont="1" applyBorder="1" applyAlignment="1">
      <alignment horizontal="center" vertical="top"/>
    </xf>
    <xf numFmtId="172" fontId="50" fillId="0" borderId="11" xfId="42" applyNumberFormat="1" applyFont="1" applyBorder="1" applyAlignment="1">
      <alignment/>
    </xf>
    <xf numFmtId="172" fontId="1" fillId="0" borderId="10" xfId="42" applyNumberFormat="1" applyFont="1" applyBorder="1" applyAlignment="1">
      <alignment vertical="top"/>
    </xf>
    <xf numFmtId="172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172" fontId="48" fillId="0" borderId="10" xfId="42" applyNumberFormat="1" applyFont="1" applyBorder="1" applyAlignment="1">
      <alignment vertical="top"/>
    </xf>
    <xf numFmtId="172" fontId="1" fillId="0" borderId="11" xfId="42" applyNumberFormat="1" applyFont="1" applyBorder="1" applyAlignment="1">
      <alignment vertical="top"/>
    </xf>
    <xf numFmtId="172" fontId="50" fillId="0" borderId="10" xfId="42" applyNumberFormat="1" applyFont="1" applyBorder="1" applyAlignment="1">
      <alignment vertical="top"/>
    </xf>
    <xf numFmtId="0" fontId="27" fillId="0" borderId="0" xfId="0" applyFont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2" fillId="0" borderId="0" xfId="0" applyNumberFormat="1" applyFont="1" applyFill="1" applyBorder="1" applyAlignment="1" applyProtection="1">
      <alignment horizontal="center"/>
      <protection/>
    </xf>
    <xf numFmtId="172" fontId="20" fillId="0" borderId="0" xfId="42" applyNumberFormat="1" applyFont="1" applyBorder="1" applyAlignment="1">
      <alignment horizontal="center"/>
    </xf>
    <xf numFmtId="172" fontId="51" fillId="0" borderId="23" xfId="42" applyNumberFormat="1" applyFont="1" applyBorder="1" applyAlignment="1">
      <alignment/>
    </xf>
    <xf numFmtId="172" fontId="51" fillId="0" borderId="14" xfId="42" applyNumberFormat="1" applyFont="1" applyBorder="1" applyAlignment="1">
      <alignment/>
    </xf>
    <xf numFmtId="1" fontId="51" fillId="0" borderId="23" xfId="0" applyNumberFormat="1" applyFont="1" applyBorder="1" applyAlignment="1">
      <alignment/>
    </xf>
    <xf numFmtId="172" fontId="51" fillId="0" borderId="17" xfId="42" applyNumberFormat="1" applyFont="1" applyBorder="1" applyAlignment="1">
      <alignment/>
    </xf>
    <xf numFmtId="172" fontId="51" fillId="0" borderId="23" xfId="42" applyNumberFormat="1" applyFont="1" applyBorder="1" applyAlignment="1">
      <alignment vertical="top"/>
    </xf>
    <xf numFmtId="4" fontId="51" fillId="0" borderId="17" xfId="42" applyNumberFormat="1" applyFont="1" applyBorder="1" applyAlignment="1">
      <alignment horizontal="center" vertical="top"/>
    </xf>
    <xf numFmtId="43" fontId="51" fillId="0" borderId="11" xfId="42" applyFont="1" applyBorder="1" applyAlignment="1">
      <alignment vertical="top"/>
    </xf>
    <xf numFmtId="172" fontId="51" fillId="0" borderId="20" xfId="42" applyNumberFormat="1" applyFont="1" applyBorder="1" applyAlignment="1">
      <alignment/>
    </xf>
    <xf numFmtId="172" fontId="51" fillId="0" borderId="16" xfId="42" applyNumberFormat="1" applyFont="1" applyBorder="1" applyAlignment="1">
      <alignment/>
    </xf>
    <xf numFmtId="1" fontId="51" fillId="0" borderId="20" xfId="0" applyNumberFormat="1" applyFont="1" applyBorder="1" applyAlignment="1">
      <alignment/>
    </xf>
    <xf numFmtId="172" fontId="51" fillId="0" borderId="0" xfId="42" applyNumberFormat="1" applyFont="1" applyBorder="1" applyAlignment="1">
      <alignment/>
    </xf>
    <xf numFmtId="172" fontId="28" fillId="0" borderId="20" xfId="42" applyNumberFormat="1" applyFont="1" applyBorder="1" applyAlignment="1">
      <alignment horizontal="right" vertical="center"/>
    </xf>
    <xf numFmtId="4" fontId="51" fillId="0" borderId="0" xfId="42" applyNumberFormat="1" applyFont="1" applyBorder="1" applyAlignment="1">
      <alignment horizontal="center" vertical="top"/>
    </xf>
    <xf numFmtId="43" fontId="51" fillId="0" borderId="10" xfId="42" applyFont="1" applyBorder="1" applyAlignment="1">
      <alignment vertical="top"/>
    </xf>
    <xf numFmtId="172" fontId="28" fillId="0" borderId="20" xfId="42" applyNumberFormat="1" applyFont="1" applyBorder="1" applyAlignment="1">
      <alignment horizontal="right" vertical="top"/>
    </xf>
    <xf numFmtId="172" fontId="28" fillId="0" borderId="0" xfId="42" applyNumberFormat="1" applyFont="1" applyBorder="1" applyAlignment="1">
      <alignment horizontal="right" vertical="top"/>
    </xf>
    <xf numFmtId="172" fontId="28" fillId="0" borderId="16" xfId="42" applyNumberFormat="1" applyFont="1" applyBorder="1" applyAlignment="1">
      <alignment horizontal="right" vertical="top"/>
    </xf>
    <xf numFmtId="172" fontId="51" fillId="0" borderId="0" xfId="42" applyNumberFormat="1" applyFont="1" applyBorder="1" applyAlignment="1">
      <alignment/>
    </xf>
    <xf numFmtId="172" fontId="52" fillId="0" borderId="0" xfId="42" applyNumberFormat="1" applyFont="1" applyBorder="1" applyAlignment="1">
      <alignment vertical="top"/>
    </xf>
    <xf numFmtId="172" fontId="51" fillId="0" borderId="20" xfId="42" applyNumberFormat="1" applyFont="1" applyBorder="1" applyAlignment="1">
      <alignment vertical="top"/>
    </xf>
    <xf numFmtId="172" fontId="52" fillId="0" borderId="16" xfId="42" applyNumberFormat="1" applyFont="1" applyBorder="1" applyAlignment="1">
      <alignment vertical="top"/>
    </xf>
    <xf numFmtId="172" fontId="51" fillId="0" borderId="0" xfId="42" applyNumberFormat="1" applyFont="1" applyBorder="1" applyAlignment="1">
      <alignment vertical="top"/>
    </xf>
    <xf numFmtId="1" fontId="51" fillId="0" borderId="20" xfId="0" applyNumberFormat="1" applyFont="1" applyBorder="1" applyAlignment="1">
      <alignment/>
    </xf>
    <xf numFmtId="172" fontId="52" fillId="0" borderId="0" xfId="42" applyNumberFormat="1" applyFont="1" applyBorder="1" applyAlignment="1">
      <alignment/>
    </xf>
    <xf numFmtId="172" fontId="51" fillId="0" borderId="16" xfId="42" applyNumberFormat="1" applyFont="1" applyBorder="1" applyAlignment="1">
      <alignment vertical="top"/>
    </xf>
    <xf numFmtId="172" fontId="51" fillId="0" borderId="16" xfId="42" applyNumberFormat="1" applyFont="1" applyBorder="1" applyAlignment="1">
      <alignment/>
    </xf>
    <xf numFmtId="172" fontId="52" fillId="0" borderId="20" xfId="42" applyNumberFormat="1" applyFont="1" applyBorder="1" applyAlignment="1">
      <alignment/>
    </xf>
    <xf numFmtId="172" fontId="29" fillId="0" borderId="16" xfId="42" applyNumberFormat="1" applyFont="1" applyFill="1" applyBorder="1" applyAlignment="1">
      <alignment/>
    </xf>
    <xf numFmtId="172" fontId="29" fillId="0" borderId="0" xfId="42" applyNumberFormat="1" applyFont="1" applyBorder="1" applyAlignment="1">
      <alignment vertical="top"/>
    </xf>
    <xf numFmtId="172" fontId="30" fillId="0" borderId="18" xfId="42" applyNumberFormat="1" applyFont="1" applyBorder="1" applyAlignment="1">
      <alignment horizontal="right" vertical="center"/>
    </xf>
    <xf numFmtId="172" fontId="29" fillId="0" borderId="15" xfId="42" applyNumberFormat="1" applyFont="1" applyFill="1" applyBorder="1" applyAlignment="1">
      <alignment/>
    </xf>
    <xf numFmtId="4" fontId="51" fillId="0" borderId="13" xfId="42" applyNumberFormat="1" applyFont="1" applyBorder="1" applyAlignment="1">
      <alignment horizontal="center" vertical="top"/>
    </xf>
    <xf numFmtId="43" fontId="51" fillId="0" borderId="12" xfId="42" applyFont="1" applyBorder="1" applyAlignment="1">
      <alignment vertical="top"/>
    </xf>
    <xf numFmtId="172" fontId="53" fillId="0" borderId="24" xfId="42" applyNumberFormat="1" applyFont="1" applyBorder="1" applyAlignment="1">
      <alignment vertical="top"/>
    </xf>
    <xf numFmtId="172" fontId="53" fillId="0" borderId="22" xfId="42" applyNumberFormat="1" applyFont="1" applyBorder="1" applyAlignment="1">
      <alignment/>
    </xf>
    <xf numFmtId="172" fontId="30" fillId="0" borderId="24" xfId="42" applyNumberFormat="1" applyFont="1" applyBorder="1" applyAlignment="1">
      <alignment horizontal="right" vertical="center"/>
    </xf>
    <xf numFmtId="172" fontId="53" fillId="0" borderId="22" xfId="42" applyNumberFormat="1" applyFont="1" applyBorder="1" applyAlignment="1">
      <alignment/>
    </xf>
    <xf numFmtId="4" fontId="53" fillId="0" borderId="22" xfId="42" applyNumberFormat="1" applyFont="1" applyBorder="1" applyAlignment="1">
      <alignment horizontal="center" vertical="top"/>
    </xf>
    <xf numFmtId="43" fontId="53" fillId="0" borderId="19" xfId="42" applyFont="1" applyBorder="1" applyAlignment="1">
      <alignment vertical="top"/>
    </xf>
    <xf numFmtId="0" fontId="20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Continuous" vertical="top"/>
    </xf>
    <xf numFmtId="0" fontId="20" fillId="0" borderId="16" xfId="0" applyFont="1" applyBorder="1" applyAlignment="1">
      <alignment vertical="top"/>
    </xf>
    <xf numFmtId="0" fontId="19" fillId="0" borderId="17" xfId="0" applyNumberFormat="1" applyFont="1" applyBorder="1" applyAlignment="1">
      <alignment vertical="top"/>
    </xf>
    <xf numFmtId="0" fontId="19" fillId="0" borderId="0" xfId="0" applyFont="1" applyBorder="1" applyAlignment="1">
      <alignment vertical="top"/>
    </xf>
    <xf numFmtId="172" fontId="0" fillId="0" borderId="0" xfId="42" applyNumberFormat="1" applyFont="1" applyAlignment="1">
      <alignment/>
    </xf>
    <xf numFmtId="172" fontId="0" fillId="0" borderId="10" xfId="0" applyNumberFormat="1" applyBorder="1" applyAlignment="1">
      <alignment/>
    </xf>
    <xf numFmtId="0" fontId="49" fillId="0" borderId="19" xfId="0" applyFont="1" applyBorder="1" applyAlignment="1">
      <alignment vertical="top"/>
    </xf>
    <xf numFmtId="0" fontId="20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43" fontId="24" fillId="0" borderId="12" xfId="42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2" xfId="0" applyFont="1" applyBorder="1" applyAlignment="1">
      <alignment horizontal="right"/>
    </xf>
    <xf numFmtId="172" fontId="28" fillId="0" borderId="0" xfId="42" applyNumberFormat="1" applyFont="1" applyBorder="1" applyAlignment="1">
      <alignment vertical="top"/>
    </xf>
    <xf numFmtId="172" fontId="31" fillId="0" borderId="14" xfId="42" applyNumberFormat="1" applyFont="1" applyBorder="1" applyAlignment="1">
      <alignment vertical="top"/>
    </xf>
    <xf numFmtId="172" fontId="53" fillId="0" borderId="16" xfId="42" applyNumberFormat="1" applyFont="1" applyBorder="1" applyAlignment="1">
      <alignment vertical="top"/>
    </xf>
    <xf numFmtId="172" fontId="31" fillId="0" borderId="15" xfId="42" applyNumberFormat="1" applyFont="1" applyBorder="1" applyAlignment="1">
      <alignment vertical="top"/>
    </xf>
    <xf numFmtId="172" fontId="28" fillId="0" borderId="14" xfId="42" applyNumberFormat="1" applyFont="1" applyBorder="1" applyAlignment="1">
      <alignment vertical="center"/>
    </xf>
    <xf numFmtId="172" fontId="28" fillId="0" borderId="16" xfId="42" applyNumberFormat="1" applyFont="1" applyBorder="1" applyAlignment="1">
      <alignment vertical="center"/>
    </xf>
    <xf numFmtId="172" fontId="29" fillId="0" borderId="16" xfId="42" applyNumberFormat="1" applyFont="1" applyBorder="1" applyAlignment="1">
      <alignment vertical="top"/>
    </xf>
    <xf numFmtId="172" fontId="29" fillId="0" borderId="16" xfId="42" applyNumberFormat="1" applyFont="1" applyFill="1" applyBorder="1" applyAlignment="1">
      <alignment vertical="top"/>
    </xf>
    <xf numFmtId="172" fontId="31" fillId="0" borderId="22" xfId="42" applyNumberFormat="1" applyFont="1" applyBorder="1" applyAlignment="1">
      <alignment vertical="top"/>
    </xf>
    <xf numFmtId="0" fontId="29" fillId="0" borderId="0" xfId="0" applyNumberFormat="1" applyFont="1" applyBorder="1" applyAlignment="1">
      <alignment vertical="top"/>
    </xf>
    <xf numFmtId="172" fontId="22" fillId="0" borderId="0" xfId="42" applyNumberFormat="1" applyFont="1" applyBorder="1" applyAlignment="1">
      <alignment horizontal="center" vertical="top"/>
    </xf>
    <xf numFmtId="172" fontId="31" fillId="0" borderId="11" xfId="42" applyNumberFormat="1" applyFont="1" applyBorder="1" applyAlignment="1">
      <alignment vertical="top"/>
    </xf>
    <xf numFmtId="172" fontId="30" fillId="0" borderId="23" xfId="42" applyNumberFormat="1" applyFont="1" applyBorder="1" applyAlignment="1">
      <alignment horizontal="center" vertical="top"/>
    </xf>
    <xf numFmtId="172" fontId="30" fillId="0" borderId="17" xfId="42" applyNumberFormat="1" applyFont="1" applyBorder="1" applyAlignment="1">
      <alignment horizontal="center" vertical="top"/>
    </xf>
    <xf numFmtId="172" fontId="30" fillId="0" borderId="14" xfId="42" applyNumberFormat="1" applyFont="1" applyBorder="1" applyAlignment="1">
      <alignment horizontal="center" vertical="top"/>
    </xf>
    <xf numFmtId="174" fontId="30" fillId="0" borderId="14" xfId="42" applyNumberFormat="1" applyFont="1" applyBorder="1" applyAlignment="1">
      <alignment horizontal="center" vertical="top"/>
    </xf>
    <xf numFmtId="175" fontId="53" fillId="0" borderId="11" xfId="42" applyNumberFormat="1" applyFont="1" applyBorder="1" applyAlignment="1">
      <alignment vertical="top"/>
    </xf>
    <xf numFmtId="172" fontId="53" fillId="0" borderId="10" xfId="42" applyNumberFormat="1" applyFont="1" applyBorder="1" applyAlignment="1">
      <alignment vertical="top"/>
    </xf>
    <xf numFmtId="172" fontId="31" fillId="0" borderId="16" xfId="42" applyNumberFormat="1" applyFont="1" applyBorder="1" applyAlignment="1">
      <alignment vertical="top"/>
    </xf>
    <xf numFmtId="172" fontId="30" fillId="0" borderId="20" xfId="42" applyNumberFormat="1" applyFont="1" applyBorder="1" applyAlignment="1">
      <alignment horizontal="center" vertical="top"/>
    </xf>
    <xf numFmtId="172" fontId="30" fillId="0" borderId="16" xfId="42" applyNumberFormat="1" applyFont="1" applyBorder="1" applyAlignment="1">
      <alignment horizontal="center" vertical="top"/>
    </xf>
    <xf numFmtId="174" fontId="30" fillId="0" borderId="16" xfId="42" applyNumberFormat="1" applyFont="1" applyBorder="1" applyAlignment="1">
      <alignment horizontal="center" vertical="top"/>
    </xf>
    <xf numFmtId="172" fontId="30" fillId="0" borderId="10" xfId="42" applyNumberFormat="1" applyFont="1" applyBorder="1" applyAlignment="1">
      <alignment vertical="top"/>
    </xf>
    <xf numFmtId="172" fontId="31" fillId="0" borderId="12" xfId="42" applyNumberFormat="1" applyFont="1" applyBorder="1" applyAlignment="1">
      <alignment vertical="top"/>
    </xf>
    <xf numFmtId="172" fontId="30" fillId="0" borderId="20" xfId="42" applyNumberFormat="1" applyFont="1" applyBorder="1" applyAlignment="1">
      <alignment horizontal="right" vertical="top"/>
    </xf>
    <xf numFmtId="172" fontId="30" fillId="0" borderId="16" xfId="42" applyNumberFormat="1" applyFont="1" applyBorder="1" applyAlignment="1">
      <alignment horizontal="right" vertical="top"/>
    </xf>
    <xf numFmtId="175" fontId="30" fillId="0" borderId="18" xfId="42" applyNumberFormat="1" applyFont="1" applyBorder="1" applyAlignment="1">
      <alignment horizontal="right" vertical="top"/>
    </xf>
    <xf numFmtId="172" fontId="30" fillId="0" borderId="15" xfId="42" applyNumberFormat="1" applyFont="1" applyBorder="1" applyAlignment="1">
      <alignment horizontal="right" vertical="top"/>
    </xf>
    <xf numFmtId="175" fontId="31" fillId="0" borderId="10" xfId="42" applyNumberFormat="1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2.7109375" style="5" customWidth="1"/>
    <col min="2" max="2" width="14.28125" style="5" bestFit="1" customWidth="1"/>
    <col min="3" max="3" width="15.7109375" style="5" bestFit="1" customWidth="1"/>
    <col min="4" max="4" width="12.140625" style="5" bestFit="1" customWidth="1"/>
    <col min="5" max="5" width="14.28125" style="5" customWidth="1"/>
    <col min="6" max="6" width="11.28125" style="5" customWidth="1"/>
    <col min="7" max="7" width="11.00390625" style="5" customWidth="1"/>
    <col min="8" max="16384" width="9.140625" style="5" customWidth="1"/>
  </cols>
  <sheetData>
    <row r="1" spans="1:7" ht="18.75">
      <c r="A1" s="149" t="s">
        <v>48</v>
      </c>
      <c r="B1" s="149"/>
      <c r="C1" s="149"/>
      <c r="D1" s="149"/>
      <c r="E1" s="149"/>
      <c r="F1" s="149"/>
      <c r="G1" s="149"/>
    </row>
    <row r="2" spans="1:7" ht="15.75">
      <c r="A2" s="6"/>
      <c r="B2" s="6"/>
      <c r="C2" s="7"/>
      <c r="D2" s="6"/>
      <c r="E2" s="6"/>
      <c r="F2" s="8" t="s">
        <v>49</v>
      </c>
      <c r="G2" s="6"/>
    </row>
    <row r="3" spans="1:7" ht="15.75">
      <c r="A3" s="9"/>
      <c r="B3" s="10" t="s">
        <v>50</v>
      </c>
      <c r="C3" s="72" t="s">
        <v>51</v>
      </c>
      <c r="D3" s="11" t="s">
        <v>52</v>
      </c>
      <c r="E3" s="11" t="s">
        <v>53</v>
      </c>
      <c r="F3" s="150" t="s">
        <v>54</v>
      </c>
      <c r="G3" s="151"/>
    </row>
    <row r="4" spans="1:7" ht="15.75">
      <c r="A4" s="3"/>
      <c r="B4" s="69"/>
      <c r="C4" s="3"/>
      <c r="D4" s="12"/>
      <c r="E4" s="12"/>
      <c r="F4" s="4"/>
      <c r="G4" s="12"/>
    </row>
    <row r="5" spans="1:9" ht="15.75">
      <c r="A5" s="27" t="s">
        <v>104</v>
      </c>
      <c r="B5" s="79">
        <v>74.90794622770277</v>
      </c>
      <c r="C5" s="73">
        <v>924.2426349318881</v>
      </c>
      <c r="D5" s="40">
        <f>+B5+C5</f>
        <v>999.1505811595908</v>
      </c>
      <c r="E5" s="42">
        <f>+C5-B5</f>
        <v>849.3346887041854</v>
      </c>
      <c r="F5" s="16" t="s">
        <v>55</v>
      </c>
      <c r="G5" s="17">
        <f>C5/B5</f>
        <v>12.33837905690813</v>
      </c>
      <c r="I5" s="66"/>
    </row>
    <row r="6" spans="1:9" ht="15.75">
      <c r="A6" s="28" t="s">
        <v>56</v>
      </c>
      <c r="B6" s="67">
        <f>+B5*100/D5</f>
        <v>7.497162854148206</v>
      </c>
      <c r="C6" s="67">
        <f>+C5*100/D5</f>
        <v>92.5028371458518</v>
      </c>
      <c r="D6" s="41"/>
      <c r="E6" s="43"/>
      <c r="F6" s="15"/>
      <c r="G6" s="14"/>
      <c r="I6" s="66"/>
    </row>
    <row r="7" spans="1:7" ht="15.75">
      <c r="A7" s="3"/>
      <c r="B7" s="127"/>
      <c r="C7" s="128"/>
      <c r="D7" s="41"/>
      <c r="E7" s="43"/>
      <c r="F7" s="15"/>
      <c r="G7" s="14"/>
    </row>
    <row r="8" spans="1:7" ht="15.75">
      <c r="A8" s="125" t="s">
        <v>105</v>
      </c>
      <c r="B8" s="132">
        <v>80.77886145906</v>
      </c>
      <c r="C8" s="78">
        <v>943.988250484916</v>
      </c>
      <c r="D8" s="42">
        <f>+B8+C8</f>
        <v>1024.767111943976</v>
      </c>
      <c r="E8" s="42">
        <f>+C8-B8</f>
        <v>863.209389025856</v>
      </c>
      <c r="F8" s="16" t="s">
        <v>55</v>
      </c>
      <c r="G8" s="17">
        <f>C8/B8</f>
        <v>11.686080162981055</v>
      </c>
    </row>
    <row r="9" spans="1:7" ht="15.75">
      <c r="A9" s="126" t="s">
        <v>56</v>
      </c>
      <c r="B9" s="67">
        <f>+B8*100/D8</f>
        <v>7.882655533882529</v>
      </c>
      <c r="C9" s="67">
        <f>+C8*100/D8</f>
        <v>92.11734446611746</v>
      </c>
      <c r="D9" s="43"/>
      <c r="E9" s="45"/>
      <c r="F9" s="15"/>
      <c r="G9" s="18"/>
    </row>
    <row r="10" spans="1:7" ht="15.75">
      <c r="A10" s="39"/>
      <c r="B10" s="68"/>
      <c r="C10" s="68"/>
      <c r="D10" s="44"/>
      <c r="E10" s="46"/>
      <c r="F10" s="4"/>
      <c r="G10" s="12"/>
    </row>
    <row r="11" spans="1:7" ht="15.75">
      <c r="A11" s="27" t="s">
        <v>112</v>
      </c>
      <c r="B11" s="83">
        <v>147.7460662055</v>
      </c>
      <c r="C11" s="129">
        <v>1308.73485600444</v>
      </c>
      <c r="D11" s="130">
        <f>+B11+C11</f>
        <v>1456.48092220994</v>
      </c>
      <c r="E11" s="131">
        <f>+C11-B11</f>
        <v>1160.98878979894</v>
      </c>
      <c r="F11" s="13" t="s">
        <v>55</v>
      </c>
      <c r="G11" s="14">
        <f>C11/B11</f>
        <v>8.858001364206345</v>
      </c>
    </row>
    <row r="12" spans="1:7" ht="15.75">
      <c r="A12" s="28" t="s">
        <v>56</v>
      </c>
      <c r="B12" s="77">
        <f>+B11*100/D11</f>
        <v>10.14404404153284</v>
      </c>
      <c r="C12" s="32">
        <f>+C11*100/D11</f>
        <v>89.85595595846715</v>
      </c>
      <c r="D12" s="15"/>
      <c r="E12" s="1"/>
      <c r="F12" s="15"/>
      <c r="G12" s="18"/>
    </row>
    <row r="13" spans="1:7" ht="15.75">
      <c r="A13" s="3"/>
      <c r="B13" s="39"/>
      <c r="C13" s="3"/>
      <c r="D13" s="4"/>
      <c r="E13" s="3"/>
      <c r="F13" s="4"/>
      <c r="G13" s="12"/>
    </row>
    <row r="14" spans="1:7" ht="47.25">
      <c r="A14" s="29" t="s">
        <v>113</v>
      </c>
      <c r="B14" s="36">
        <f>+B8/B5*100-100</f>
        <v>7.837506602451768</v>
      </c>
      <c r="C14" s="36">
        <f>+C8/C5*100-100</f>
        <v>2.1364103761003292</v>
      </c>
      <c r="D14" s="37">
        <f>D8/D5*100-100</f>
        <v>2.5638308446616094</v>
      </c>
      <c r="E14" s="37">
        <f>E8/E5*100-100</f>
        <v>1.6335963320700984</v>
      </c>
      <c r="F14" s="15"/>
      <c r="G14" s="18"/>
    </row>
    <row r="15" spans="1:7" ht="15.75">
      <c r="A15" s="30"/>
      <c r="B15" s="34"/>
      <c r="C15" s="38"/>
      <c r="D15" s="38"/>
      <c r="E15" s="38"/>
      <c r="F15" s="4"/>
      <c r="G15" s="12"/>
    </row>
    <row r="16" spans="1:7" ht="47.25">
      <c r="A16" s="29" t="s">
        <v>114</v>
      </c>
      <c r="B16" s="36">
        <f>+B11/B8*100-100</f>
        <v>82.90189232288208</v>
      </c>
      <c r="C16" s="84">
        <f>+C11/C8*100-100</f>
        <v>38.638892521401374</v>
      </c>
      <c r="D16" s="37">
        <f>D11/D8*100-100</f>
        <v>42.127992324715194</v>
      </c>
      <c r="E16" s="37">
        <f>E11/E8*100-100</f>
        <v>34.49677500717783</v>
      </c>
      <c r="F16" s="15"/>
      <c r="G16" s="18"/>
    </row>
    <row r="17" spans="1:7" ht="15.75">
      <c r="A17" s="3"/>
      <c r="B17" s="3"/>
      <c r="C17" s="12"/>
      <c r="D17" s="12"/>
      <c r="E17" s="12"/>
      <c r="F17" s="4"/>
      <c r="G17" s="12"/>
    </row>
    <row r="20" spans="2:7" ht="15.75">
      <c r="B20" s="52"/>
      <c r="C20" s="51"/>
      <c r="D20" s="21"/>
      <c r="E20" s="21"/>
      <c r="F20" s="21"/>
      <c r="G20" s="21"/>
    </row>
    <row r="21" spans="2:7" ht="15.75">
      <c r="B21" s="21"/>
      <c r="C21" s="21"/>
      <c r="D21" s="53"/>
      <c r="E21" s="53"/>
      <c r="F21" s="21"/>
      <c r="G21" s="21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3">
      <selection activeCell="B19" sqref="B19"/>
    </sheetView>
  </sheetViews>
  <sheetFormatPr defaultColWidth="9.140625" defaultRowHeight="15"/>
  <cols>
    <col min="1" max="1" width="4.28125" style="31" customWidth="1"/>
    <col min="2" max="2" width="20.140625" style="176" customWidth="1"/>
    <col min="3" max="3" width="9.00390625" style="31" bestFit="1" customWidth="1"/>
    <col min="4" max="4" width="11.00390625" style="31" bestFit="1" customWidth="1"/>
    <col min="5" max="5" width="14.140625" style="31" bestFit="1" customWidth="1"/>
    <col min="6" max="6" width="10.140625" style="31" bestFit="1" customWidth="1"/>
    <col min="7" max="7" width="11.00390625" style="31" bestFit="1" customWidth="1"/>
    <col min="8" max="8" width="10.140625" style="87" bestFit="1" customWidth="1"/>
    <col min="9" max="9" width="12.140625" style="31" bestFit="1" customWidth="1"/>
    <col min="10" max="10" width="11.28125" style="96" bestFit="1" customWidth="1"/>
    <col min="11" max="11" width="16.7109375" style="87" bestFit="1" customWidth="1"/>
    <col min="12" max="12" width="15.7109375" style="31" bestFit="1" customWidth="1"/>
    <col min="13" max="16384" width="9.140625" style="31" customWidth="1"/>
  </cols>
  <sheetData>
    <row r="1" spans="1:11" ht="15.75">
      <c r="A1" s="219" t="s">
        <v>59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5.75">
      <c r="A2" s="219" t="s">
        <v>128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0" ht="15.75">
      <c r="A3" s="70"/>
      <c r="B3" s="209"/>
      <c r="C3" s="70"/>
      <c r="D3" s="70"/>
      <c r="E3" s="70" t="s">
        <v>60</v>
      </c>
      <c r="F3" s="70"/>
      <c r="G3" s="70"/>
      <c r="H3" s="85"/>
      <c r="I3" s="70" t="s">
        <v>61</v>
      </c>
      <c r="J3" s="86"/>
    </row>
    <row r="4" spans="1:11" s="172" customFormat="1" ht="12.75">
      <c r="A4" s="220" t="s">
        <v>0</v>
      </c>
      <c r="B4" s="210" t="s">
        <v>1</v>
      </c>
      <c r="C4" s="210"/>
      <c r="D4" s="221" t="s">
        <v>88</v>
      </c>
      <c r="E4" s="222"/>
      <c r="F4" s="221" t="s">
        <v>88</v>
      </c>
      <c r="G4" s="223"/>
      <c r="H4" s="221" t="s">
        <v>115</v>
      </c>
      <c r="I4" s="223"/>
      <c r="J4" s="224" t="s">
        <v>57</v>
      </c>
      <c r="K4" s="225" t="s">
        <v>86</v>
      </c>
    </row>
    <row r="5" spans="1:11" s="176" customFormat="1" ht="12.75">
      <c r="A5" s="226"/>
      <c r="B5" s="211"/>
      <c r="C5" s="227" t="s">
        <v>2</v>
      </c>
      <c r="D5" s="228" t="s">
        <v>62</v>
      </c>
      <c r="E5" s="229"/>
      <c r="F5" s="228" t="s">
        <v>107</v>
      </c>
      <c r="G5" s="229"/>
      <c r="H5" s="228" t="s">
        <v>107</v>
      </c>
      <c r="I5" s="229"/>
      <c r="J5" s="230" t="s">
        <v>58</v>
      </c>
      <c r="K5" s="231" t="s">
        <v>116</v>
      </c>
    </row>
    <row r="6" spans="1:11" s="176" customFormat="1" ht="12.75">
      <c r="A6" s="232"/>
      <c r="B6" s="212"/>
      <c r="C6" s="212"/>
      <c r="D6" s="233" t="s">
        <v>3</v>
      </c>
      <c r="E6" s="234" t="s">
        <v>4</v>
      </c>
      <c r="F6" s="233" t="s">
        <v>3</v>
      </c>
      <c r="G6" s="234" t="s">
        <v>4</v>
      </c>
      <c r="H6" s="235" t="s">
        <v>3</v>
      </c>
      <c r="I6" s="236" t="s">
        <v>4</v>
      </c>
      <c r="J6" s="230"/>
      <c r="K6" s="237" t="s">
        <v>102</v>
      </c>
    </row>
    <row r="7" spans="1:12" ht="15.75">
      <c r="A7" s="88">
        <v>1</v>
      </c>
      <c r="B7" s="213" t="s">
        <v>69</v>
      </c>
      <c r="C7" s="89"/>
      <c r="D7" s="155"/>
      <c r="E7" s="156">
        <v>53651598.20518</v>
      </c>
      <c r="F7" s="157"/>
      <c r="G7" s="158">
        <v>23126200.34885</v>
      </c>
      <c r="H7" s="159"/>
      <c r="I7" s="156">
        <v>41401781.04349</v>
      </c>
      <c r="J7" s="160">
        <f>I7/G7*100-100</f>
        <v>79.02543616746271</v>
      </c>
      <c r="K7" s="161">
        <f>I7/I$38*100</f>
        <v>28.022256095742176</v>
      </c>
      <c r="L7" s="64"/>
    </row>
    <row r="8" spans="1:11" ht="15.75">
      <c r="A8" s="90">
        <v>2</v>
      </c>
      <c r="B8" s="214" t="s">
        <v>68</v>
      </c>
      <c r="C8" s="57"/>
      <c r="D8" s="162"/>
      <c r="E8" s="163">
        <v>544.69622</v>
      </c>
      <c r="F8" s="164"/>
      <c r="G8" s="165">
        <v>442.8</v>
      </c>
      <c r="H8" s="166"/>
      <c r="I8" s="163">
        <v>35338076.113419995</v>
      </c>
      <c r="J8" s="167">
        <f aca="true" t="shared" si="0" ref="J8:J38">I8/G8*100-100</f>
        <v>7980495.328233965</v>
      </c>
      <c r="K8" s="168">
        <f aca="true" t="shared" si="1" ref="K8:K38">I8/I$38*100</f>
        <v>23.918116414868376</v>
      </c>
    </row>
    <row r="9" spans="1:11" ht="15.75">
      <c r="A9" s="90">
        <v>3</v>
      </c>
      <c r="B9" s="215" t="s">
        <v>5</v>
      </c>
      <c r="C9" s="57"/>
      <c r="D9" s="162"/>
      <c r="E9" s="163">
        <v>8529221.1185</v>
      </c>
      <c r="F9" s="169"/>
      <c r="G9" s="170">
        <v>5104087.930029999</v>
      </c>
      <c r="H9" s="169"/>
      <c r="I9" s="171">
        <v>8452109.774330001</v>
      </c>
      <c r="J9" s="167">
        <f t="shared" si="0"/>
        <v>65.59490922172111</v>
      </c>
      <c r="K9" s="168">
        <f t="shared" si="1"/>
        <v>5.720700382353302</v>
      </c>
    </row>
    <row r="10" spans="1:11" ht="15.75">
      <c r="A10" s="90">
        <v>4</v>
      </c>
      <c r="B10" s="215" t="s">
        <v>6</v>
      </c>
      <c r="C10" s="57" t="s">
        <v>7</v>
      </c>
      <c r="D10" s="162">
        <v>440656.427563399</v>
      </c>
      <c r="E10" s="163">
        <v>7244050.4344</v>
      </c>
      <c r="F10" s="164">
        <v>323900.283586323</v>
      </c>
      <c r="G10" s="172">
        <v>4749099.18587</v>
      </c>
      <c r="H10" s="162">
        <v>292133.24591415</v>
      </c>
      <c r="I10" s="163">
        <v>5894015.06561</v>
      </c>
      <c r="J10" s="167">
        <f t="shared" si="0"/>
        <v>24.108064180812832</v>
      </c>
      <c r="K10" s="168">
        <f t="shared" si="1"/>
        <v>3.9892873069202492</v>
      </c>
    </row>
    <row r="11" spans="1:11" ht="15.75">
      <c r="A11" s="90">
        <v>5</v>
      </c>
      <c r="B11" s="215" t="s">
        <v>66</v>
      </c>
      <c r="C11" s="57"/>
      <c r="D11" s="162"/>
      <c r="E11" s="163">
        <v>7169161.93027</v>
      </c>
      <c r="F11" s="169"/>
      <c r="G11" s="173">
        <v>4823512.25639</v>
      </c>
      <c r="H11" s="169"/>
      <c r="I11" s="171">
        <v>5735286.7396100005</v>
      </c>
      <c r="J11" s="167">
        <f t="shared" si="0"/>
        <v>18.902708954706554</v>
      </c>
      <c r="K11" s="168">
        <f t="shared" si="1"/>
        <v>3.881854107460831</v>
      </c>
    </row>
    <row r="12" spans="1:11" ht="15.75">
      <c r="A12" s="90">
        <v>6</v>
      </c>
      <c r="B12" s="215" t="s">
        <v>8</v>
      </c>
      <c r="C12" s="57" t="s">
        <v>9</v>
      </c>
      <c r="D12" s="162">
        <v>11863527.440017708</v>
      </c>
      <c r="E12" s="163">
        <v>5319176.459500003</v>
      </c>
      <c r="F12" s="174">
        <v>8168046.5001983605</v>
      </c>
      <c r="G12" s="170">
        <v>3783891.5065500005</v>
      </c>
      <c r="H12" s="169">
        <v>7959948.450066564</v>
      </c>
      <c r="I12" s="175">
        <v>4827571.04148</v>
      </c>
      <c r="J12" s="167">
        <f t="shared" si="0"/>
        <v>27.582173884303145</v>
      </c>
      <c r="K12" s="168">
        <f t="shared" si="1"/>
        <v>3.2674785633651533</v>
      </c>
    </row>
    <row r="13" spans="1:11" ht="15.75">
      <c r="A13" s="90">
        <v>7</v>
      </c>
      <c r="B13" s="215" t="s">
        <v>117</v>
      </c>
      <c r="C13" s="57"/>
      <c r="D13" s="162"/>
      <c r="E13" s="163">
        <v>4042388.4598399997</v>
      </c>
      <c r="F13" s="169"/>
      <c r="G13" s="170">
        <v>2748446.93186</v>
      </c>
      <c r="H13" s="169"/>
      <c r="I13" s="171">
        <v>3228685.4231000002</v>
      </c>
      <c r="J13" s="167">
        <f t="shared" si="0"/>
        <v>17.47308582432774</v>
      </c>
      <c r="K13" s="168">
        <f t="shared" si="1"/>
        <v>2.1852936636629106</v>
      </c>
    </row>
    <row r="14" spans="1:11" ht="15.75">
      <c r="A14" s="90">
        <v>8</v>
      </c>
      <c r="B14" s="180" t="s">
        <v>118</v>
      </c>
      <c r="C14" s="57"/>
      <c r="D14" s="162"/>
      <c r="E14" s="163">
        <v>2246131.5404</v>
      </c>
      <c r="F14" s="176"/>
      <c r="G14" s="176">
        <v>961842.23546</v>
      </c>
      <c r="H14" s="169"/>
      <c r="I14" s="163">
        <v>3614778.54419</v>
      </c>
      <c r="J14" s="167">
        <f t="shared" si="0"/>
        <v>275.81823826453575</v>
      </c>
      <c r="K14" s="168">
        <f t="shared" si="1"/>
        <v>2.446615762454348</v>
      </c>
    </row>
    <row r="15" spans="1:11" ht="15.75">
      <c r="A15" s="90">
        <v>9</v>
      </c>
      <c r="B15" s="215" t="s">
        <v>11</v>
      </c>
      <c r="C15" s="57" t="s">
        <v>12</v>
      </c>
      <c r="D15" s="162">
        <v>8857341.5</v>
      </c>
      <c r="E15" s="163">
        <v>7022493.4666</v>
      </c>
      <c r="F15" s="177">
        <v>6203063</v>
      </c>
      <c r="G15" s="165">
        <v>4951995.024</v>
      </c>
      <c r="H15" s="162">
        <v>3641022.79980469</v>
      </c>
      <c r="I15" s="163">
        <v>3255813.9925</v>
      </c>
      <c r="J15" s="167">
        <f t="shared" si="0"/>
        <v>-34.2524785117797</v>
      </c>
      <c r="K15" s="168">
        <f t="shared" si="1"/>
        <v>2.2036552824164457</v>
      </c>
    </row>
    <row r="16" spans="1:11" ht="15.75">
      <c r="A16" s="90">
        <v>10</v>
      </c>
      <c r="B16" s="216" t="s">
        <v>13</v>
      </c>
      <c r="C16" s="57"/>
      <c r="D16" s="162"/>
      <c r="E16" s="163">
        <v>4229918.17495</v>
      </c>
      <c r="F16" s="169"/>
      <c r="G16" s="170">
        <v>2382720.3289799998</v>
      </c>
      <c r="H16" s="169"/>
      <c r="I16" s="163">
        <v>3396015.69156</v>
      </c>
      <c r="J16" s="167">
        <f t="shared" si="0"/>
        <v>42.526827435672004</v>
      </c>
      <c r="K16" s="168">
        <f t="shared" si="1"/>
        <v>2.2985489758058817</v>
      </c>
    </row>
    <row r="17" spans="1:11" ht="15.75">
      <c r="A17" s="90">
        <v>11</v>
      </c>
      <c r="B17" s="215" t="s">
        <v>14</v>
      </c>
      <c r="C17" s="57" t="s">
        <v>12</v>
      </c>
      <c r="D17" s="162">
        <v>11920735.719331186</v>
      </c>
      <c r="E17" s="163">
        <v>3797139.854</v>
      </c>
      <c r="F17" s="169">
        <v>9527253.749238431</v>
      </c>
      <c r="G17" s="170">
        <v>3002188.30542</v>
      </c>
      <c r="H17" s="162">
        <v>8592629.798841655</v>
      </c>
      <c r="I17" s="163">
        <v>2215471.31775</v>
      </c>
      <c r="J17" s="167">
        <f t="shared" si="0"/>
        <v>-26.204784898059216</v>
      </c>
      <c r="K17" s="168">
        <f t="shared" si="1"/>
        <v>1.499512897127495</v>
      </c>
    </row>
    <row r="18" spans="1:11" ht="15.75">
      <c r="A18" s="90">
        <v>12</v>
      </c>
      <c r="B18" s="215" t="s">
        <v>16</v>
      </c>
      <c r="C18" s="57"/>
      <c r="D18" s="162"/>
      <c r="E18" s="163">
        <v>2544546.82278</v>
      </c>
      <c r="F18" s="169"/>
      <c r="G18" s="172">
        <v>1857513.65388</v>
      </c>
      <c r="H18" s="169"/>
      <c r="I18" s="163">
        <v>1849360.76943</v>
      </c>
      <c r="J18" s="167">
        <f t="shared" si="0"/>
        <v>-0.4389138369438257</v>
      </c>
      <c r="K18" s="168">
        <f t="shared" si="1"/>
        <v>1.2517157423722702</v>
      </c>
    </row>
    <row r="19" spans="1:11" ht="15.75">
      <c r="A19" s="90">
        <v>13</v>
      </c>
      <c r="B19" s="215" t="s">
        <v>15</v>
      </c>
      <c r="C19" s="57"/>
      <c r="D19" s="162"/>
      <c r="E19" s="163">
        <v>3290506.9815200004</v>
      </c>
      <c r="F19" s="169"/>
      <c r="G19" s="170">
        <v>2275001.11876</v>
      </c>
      <c r="H19" s="169"/>
      <c r="I19" s="171">
        <v>2282871.4183500004</v>
      </c>
      <c r="J19" s="167">
        <f t="shared" si="0"/>
        <v>0.34594706460144664</v>
      </c>
      <c r="K19" s="168">
        <f t="shared" si="1"/>
        <v>1.545131777095679</v>
      </c>
    </row>
    <row r="20" spans="1:11" ht="15.75">
      <c r="A20" s="90">
        <v>14</v>
      </c>
      <c r="B20" s="215" t="s">
        <v>119</v>
      </c>
      <c r="C20" s="57"/>
      <c r="D20" s="162"/>
      <c r="E20" s="163">
        <v>1965045.89274</v>
      </c>
      <c r="F20" s="176"/>
      <c r="G20" s="176">
        <v>1199780.06301</v>
      </c>
      <c r="H20" s="169"/>
      <c r="I20" s="163">
        <v>1714979.57213</v>
      </c>
      <c r="J20" s="167">
        <f t="shared" si="0"/>
        <v>42.94116271839616</v>
      </c>
      <c r="K20" s="168">
        <f t="shared" si="1"/>
        <v>1.1607615797666213</v>
      </c>
    </row>
    <row r="21" spans="1:11" ht="15.75">
      <c r="A21" s="90">
        <v>15</v>
      </c>
      <c r="B21" s="215" t="s">
        <v>22</v>
      </c>
      <c r="C21" s="57"/>
      <c r="D21" s="162"/>
      <c r="E21" s="163">
        <v>1795431.09785</v>
      </c>
      <c r="F21" s="169"/>
      <c r="G21" s="178">
        <v>1150823.91443</v>
      </c>
      <c r="H21" s="169"/>
      <c r="I21" s="163">
        <v>1256857.4225400002</v>
      </c>
      <c r="J21" s="167">
        <f t="shared" si="0"/>
        <v>9.21370391946698</v>
      </c>
      <c r="K21" s="168">
        <f t="shared" si="1"/>
        <v>0.8506875714659212</v>
      </c>
    </row>
    <row r="22" spans="1:11" ht="15.75">
      <c r="A22" s="90">
        <v>16</v>
      </c>
      <c r="B22" s="215" t="s">
        <v>10</v>
      </c>
      <c r="C22" s="57"/>
      <c r="D22" s="162"/>
      <c r="E22" s="163">
        <v>2150431.5760299996</v>
      </c>
      <c r="F22" s="169"/>
      <c r="G22" s="170">
        <v>1661869.34342</v>
      </c>
      <c r="H22" s="169"/>
      <c r="I22" s="171">
        <v>1462177.85901</v>
      </c>
      <c r="J22" s="167">
        <f t="shared" si="0"/>
        <v>-12.016076065224851</v>
      </c>
      <c r="K22" s="168">
        <f t="shared" si="1"/>
        <v>0.9896560338711535</v>
      </c>
    </row>
    <row r="23" spans="1:11" ht="15.75">
      <c r="A23" s="90">
        <v>17</v>
      </c>
      <c r="B23" s="215" t="s">
        <v>19</v>
      </c>
      <c r="C23" s="57"/>
      <c r="D23" s="162"/>
      <c r="E23" s="163">
        <v>1695037.98507</v>
      </c>
      <c r="F23" s="169"/>
      <c r="G23" s="170">
        <v>1240761.16893</v>
      </c>
      <c r="H23" s="174"/>
      <c r="I23" s="163">
        <v>951949.39378</v>
      </c>
      <c r="J23" s="167">
        <f t="shared" si="0"/>
        <v>-23.276983708239655</v>
      </c>
      <c r="K23" s="168">
        <f t="shared" si="1"/>
        <v>0.6443145446972061</v>
      </c>
    </row>
    <row r="24" spans="1:11" ht="15.75">
      <c r="A24" s="90">
        <v>18</v>
      </c>
      <c r="B24" s="215" t="s">
        <v>24</v>
      </c>
      <c r="C24" s="57"/>
      <c r="D24" s="162"/>
      <c r="E24" s="163">
        <v>610908.3598800002</v>
      </c>
      <c r="F24" s="169"/>
      <c r="G24" s="170">
        <v>390101.4984499999</v>
      </c>
      <c r="H24" s="169"/>
      <c r="I24" s="179">
        <v>1066664.6153799999</v>
      </c>
      <c r="J24" s="167">
        <f t="shared" si="0"/>
        <v>173.43258603676355</v>
      </c>
      <c r="K24" s="168">
        <f t="shared" si="1"/>
        <v>0.721958047868683</v>
      </c>
    </row>
    <row r="25" spans="1:11" ht="15.75">
      <c r="A25" s="90">
        <v>19</v>
      </c>
      <c r="B25" s="215" t="s">
        <v>17</v>
      </c>
      <c r="C25" s="57"/>
      <c r="D25" s="162"/>
      <c r="E25" s="163">
        <v>795560.0244600001</v>
      </c>
      <c r="F25" s="169"/>
      <c r="G25" s="176">
        <v>668112.0988099999</v>
      </c>
      <c r="H25" s="174"/>
      <c r="I25" s="179">
        <v>812276.9590900001</v>
      </c>
      <c r="J25" s="167">
        <f t="shared" si="0"/>
        <v>21.577944859369836</v>
      </c>
      <c r="K25" s="168">
        <f t="shared" si="1"/>
        <v>0.5497790770010784</v>
      </c>
    </row>
    <row r="26" spans="1:11" ht="15.75">
      <c r="A26" s="90">
        <v>20</v>
      </c>
      <c r="B26" s="216" t="s">
        <v>89</v>
      </c>
      <c r="C26" s="57" t="s">
        <v>12</v>
      </c>
      <c r="D26" s="162">
        <v>7682498</v>
      </c>
      <c r="E26" s="163">
        <v>1125089.285</v>
      </c>
      <c r="F26" s="177">
        <v>4952166</v>
      </c>
      <c r="G26" s="165">
        <v>654843.88</v>
      </c>
      <c r="H26" s="162">
        <v>5841410</v>
      </c>
      <c r="I26" s="163">
        <v>1097495.9115</v>
      </c>
      <c r="J26" s="167">
        <f t="shared" si="0"/>
        <v>67.59657454537103</v>
      </c>
      <c r="K26" s="168">
        <f t="shared" si="1"/>
        <v>0.7428258089616361</v>
      </c>
    </row>
    <row r="27" spans="1:11" ht="15.75">
      <c r="A27" s="90">
        <v>21</v>
      </c>
      <c r="B27" s="215" t="s">
        <v>90</v>
      </c>
      <c r="C27" s="57"/>
      <c r="D27" s="162"/>
      <c r="E27" s="163">
        <v>927407.09875</v>
      </c>
      <c r="F27" s="174"/>
      <c r="G27" s="176">
        <v>626452.16</v>
      </c>
      <c r="H27" s="169"/>
      <c r="I27" s="163">
        <v>536834.23971</v>
      </c>
      <c r="J27" s="167">
        <f t="shared" si="0"/>
        <v>-14.305628747452957</v>
      </c>
      <c r="K27" s="168">
        <f t="shared" si="1"/>
        <v>0.36334926099712006</v>
      </c>
    </row>
    <row r="28" spans="1:11" ht="15.75">
      <c r="A28" s="90">
        <v>22</v>
      </c>
      <c r="B28" s="180" t="s">
        <v>87</v>
      </c>
      <c r="C28" s="57"/>
      <c r="D28" s="162"/>
      <c r="E28" s="163">
        <v>387175.81203000003</v>
      </c>
      <c r="F28" s="169"/>
      <c r="G28" s="176">
        <v>189464.62716</v>
      </c>
      <c r="H28" s="169"/>
      <c r="I28" s="180">
        <v>369150.84075</v>
      </c>
      <c r="J28" s="167">
        <f t="shared" si="0"/>
        <v>94.83892391071907</v>
      </c>
      <c r="K28" s="168">
        <f t="shared" si="1"/>
        <v>0.24985493707598824</v>
      </c>
    </row>
    <row r="29" spans="1:11" ht="15.75">
      <c r="A29" s="90">
        <v>23</v>
      </c>
      <c r="B29" s="216" t="s">
        <v>91</v>
      </c>
      <c r="C29" s="57" t="s">
        <v>12</v>
      </c>
      <c r="D29" s="162">
        <v>66980.2299787551</v>
      </c>
      <c r="E29" s="163">
        <v>918861.90514</v>
      </c>
      <c r="F29" s="181">
        <v>44518.129980280995</v>
      </c>
      <c r="G29" s="178">
        <v>589603.3437099999</v>
      </c>
      <c r="H29" s="162">
        <v>37731.5999985337</v>
      </c>
      <c r="I29" s="163">
        <v>503449.59444</v>
      </c>
      <c r="J29" s="167">
        <f t="shared" si="0"/>
        <v>-14.612154118375415</v>
      </c>
      <c r="K29" s="168">
        <f t="shared" si="1"/>
        <v>0.34075329879832605</v>
      </c>
    </row>
    <row r="30" spans="1:11" ht="15.75">
      <c r="A30" s="90">
        <v>24</v>
      </c>
      <c r="B30" s="215" t="s">
        <v>25</v>
      </c>
      <c r="C30" s="57"/>
      <c r="D30" s="162"/>
      <c r="E30" s="163">
        <v>503592.64766</v>
      </c>
      <c r="F30" s="169"/>
      <c r="G30" s="176">
        <v>278844.29929</v>
      </c>
      <c r="H30" s="169"/>
      <c r="I30" s="180">
        <v>348399.47236</v>
      </c>
      <c r="J30" s="167">
        <f t="shared" si="0"/>
        <v>24.944090034152765</v>
      </c>
      <c r="K30" s="168">
        <f t="shared" si="1"/>
        <v>0.23580964374064023</v>
      </c>
    </row>
    <row r="31" spans="1:11" ht="15.75">
      <c r="A31" s="90">
        <v>25</v>
      </c>
      <c r="B31" s="215" t="s">
        <v>20</v>
      </c>
      <c r="C31" s="57" t="s">
        <v>12</v>
      </c>
      <c r="D31" s="162">
        <v>4163000</v>
      </c>
      <c r="E31" s="163">
        <v>564513.3057</v>
      </c>
      <c r="F31" s="177">
        <v>2171000</v>
      </c>
      <c r="G31" s="165">
        <v>301129.3062</v>
      </c>
      <c r="H31" s="162">
        <v>2879390</v>
      </c>
      <c r="I31" s="163">
        <v>427441.0695</v>
      </c>
      <c r="J31" s="167">
        <f t="shared" si="0"/>
        <v>41.946021426459225</v>
      </c>
      <c r="K31" s="168">
        <f t="shared" si="1"/>
        <v>0.2893079189705614</v>
      </c>
    </row>
    <row r="32" spans="1:11" ht="15.75">
      <c r="A32" s="90">
        <v>26</v>
      </c>
      <c r="B32" s="215" t="s">
        <v>21</v>
      </c>
      <c r="C32" s="57" t="s">
        <v>12</v>
      </c>
      <c r="D32" s="162">
        <v>1741334</v>
      </c>
      <c r="E32" s="163">
        <v>156637.46746</v>
      </c>
      <c r="F32" s="169">
        <v>924673</v>
      </c>
      <c r="G32" s="176">
        <v>77868.59078</v>
      </c>
      <c r="H32" s="169">
        <v>3378692.650390625</v>
      </c>
      <c r="I32" s="179">
        <v>369840.75236</v>
      </c>
      <c r="J32" s="167">
        <f t="shared" si="0"/>
        <v>374.95498333198424</v>
      </c>
      <c r="K32" s="168">
        <f t="shared" si="1"/>
        <v>0.250321894760696</v>
      </c>
    </row>
    <row r="33" spans="1:11" ht="15.75">
      <c r="A33" s="90">
        <v>27</v>
      </c>
      <c r="B33" s="215" t="s">
        <v>67</v>
      </c>
      <c r="C33" s="57"/>
      <c r="D33" s="162"/>
      <c r="E33" s="163">
        <v>554992.58008</v>
      </c>
      <c r="F33" s="169"/>
      <c r="G33" s="176">
        <v>387913.99178000004</v>
      </c>
      <c r="H33" s="169"/>
      <c r="I33" s="179">
        <v>332877.69626</v>
      </c>
      <c r="J33" s="167">
        <f t="shared" si="0"/>
        <v>-14.187757257081131</v>
      </c>
      <c r="K33" s="168">
        <f t="shared" si="1"/>
        <v>0.22530393181298</v>
      </c>
    </row>
    <row r="34" spans="1:11" ht="15.75">
      <c r="A34" s="90">
        <v>28</v>
      </c>
      <c r="B34" s="215" t="s">
        <v>23</v>
      </c>
      <c r="C34" s="57" t="s">
        <v>12</v>
      </c>
      <c r="D34" s="162">
        <v>6065622.379882812</v>
      </c>
      <c r="E34" s="163">
        <v>448363.90223</v>
      </c>
      <c r="F34" s="169">
        <v>5171232.379882812</v>
      </c>
      <c r="G34" s="170">
        <v>333824.47222999996</v>
      </c>
      <c r="H34" s="162">
        <v>6217510</v>
      </c>
      <c r="I34" s="163">
        <v>334672.86538</v>
      </c>
      <c r="J34" s="167">
        <f t="shared" si="0"/>
        <v>0.25414348574645373</v>
      </c>
      <c r="K34" s="168">
        <f t="shared" si="1"/>
        <v>0.226518968643472</v>
      </c>
    </row>
    <row r="35" spans="1:11" ht="15.75">
      <c r="A35" s="90">
        <v>29</v>
      </c>
      <c r="B35" s="215" t="s">
        <v>26</v>
      </c>
      <c r="C35" s="57"/>
      <c r="D35" s="162"/>
      <c r="E35" s="163">
        <v>225755.28717999998</v>
      </c>
      <c r="F35" s="169"/>
      <c r="G35" s="172">
        <v>155349.80111</v>
      </c>
      <c r="H35" s="169"/>
      <c r="I35" s="180">
        <v>218945.78118</v>
      </c>
      <c r="J35" s="167">
        <f t="shared" si="0"/>
        <v>40.93727807541188</v>
      </c>
      <c r="K35" s="168">
        <f t="shared" si="1"/>
        <v>0.14819059945424762</v>
      </c>
    </row>
    <row r="36" spans="1:11" ht="15.75">
      <c r="A36" s="90">
        <v>30</v>
      </c>
      <c r="B36" s="215" t="s">
        <v>18</v>
      </c>
      <c r="C36" s="57"/>
      <c r="D36" s="162"/>
      <c r="E36" s="163">
        <v>483599.42377999995</v>
      </c>
      <c r="F36" s="174"/>
      <c r="G36" s="176">
        <v>385931.22906</v>
      </c>
      <c r="H36" s="174"/>
      <c r="I36" s="179">
        <v>248373.12386</v>
      </c>
      <c r="J36" s="167">
        <f t="shared" si="0"/>
        <v>-35.64316511391051</v>
      </c>
      <c r="K36" s="168">
        <f t="shared" si="1"/>
        <v>0.16810811295275896</v>
      </c>
    </row>
    <row r="37" spans="1:11" ht="15.75">
      <c r="A37" s="90">
        <v>31</v>
      </c>
      <c r="B37" s="215" t="s">
        <v>27</v>
      </c>
      <c r="C37" s="57"/>
      <c r="D37" s="174"/>
      <c r="E37" s="182">
        <f>E38-SUM(E7:E36)</f>
        <v>16728798.667909995</v>
      </c>
      <c r="F37" s="166"/>
      <c r="G37" s="183">
        <f>G38-SUM(G7:G38)</f>
        <v>12880868.343110025</v>
      </c>
      <c r="H37" s="184"/>
      <c r="I37" s="185">
        <f>I38-SUM(I7:I36)</f>
        <v>14201842.101449996</v>
      </c>
      <c r="J37" s="186">
        <f t="shared" si="0"/>
        <v>79.02543616746271</v>
      </c>
      <c r="K37" s="187">
        <f t="shared" si="1"/>
        <v>9.61233179751578</v>
      </c>
    </row>
    <row r="38" spans="1:11" s="93" customFormat="1" ht="15.75">
      <c r="A38" s="91"/>
      <c r="B38" s="217" t="s">
        <v>28</v>
      </c>
      <c r="C38" s="92"/>
      <c r="D38" s="188"/>
      <c r="E38" s="189">
        <v>141124080.46311</v>
      </c>
      <c r="F38" s="190"/>
      <c r="G38" s="191">
        <v>80778861.45906</v>
      </c>
      <c r="H38" s="188"/>
      <c r="I38" s="191">
        <v>147746066.2055</v>
      </c>
      <c r="J38" s="192">
        <f t="shared" si="0"/>
        <v>82.90189232288208</v>
      </c>
      <c r="K38" s="193">
        <f t="shared" si="1"/>
        <v>100</v>
      </c>
    </row>
    <row r="39" spans="2:5" ht="15.75">
      <c r="B39" s="218"/>
      <c r="C39" s="94"/>
      <c r="E39" s="95"/>
    </row>
    <row r="40" spans="2:9" ht="15.75">
      <c r="B40" s="218"/>
      <c r="C40" s="94"/>
      <c r="I40" s="97"/>
    </row>
    <row r="41" ht="15.75">
      <c r="G41" s="64"/>
    </row>
  </sheetData>
  <sheetProtection/>
  <mergeCells count="8">
    <mergeCell ref="A1:K1"/>
    <mergeCell ref="A2:K2"/>
    <mergeCell ref="D4:E4"/>
    <mergeCell ref="F4:G4"/>
    <mergeCell ref="H4:I4"/>
    <mergeCell ref="D5:E5"/>
    <mergeCell ref="F5:G5"/>
    <mergeCell ref="H5:I5"/>
  </mergeCells>
  <conditionalFormatting sqref="H36:H37">
    <cfRule type="expression" priority="8" dxfId="7">
      <formula>$A36="Total"</formula>
    </cfRule>
  </conditionalFormatting>
  <conditionalFormatting sqref="H27 H36:H37 H18:H21 H7 H12:H14 H30">
    <cfRule type="cellIs" priority="7" dxfId="1" operator="greaterThanOrEqual">
      <formula>0</formula>
    </cfRule>
  </conditionalFormatting>
  <conditionalFormatting sqref="H21">
    <cfRule type="expression" priority="3" dxfId="7">
      <formula>$A21="Total"</formula>
    </cfRule>
  </conditionalFormatting>
  <conditionalFormatting sqref="H7">
    <cfRule type="expression" priority="2" dxfId="7">
      <formula>$A7="Total"</formula>
    </cfRule>
  </conditionalFormatting>
  <conditionalFormatting sqref="H27 H12:H14 H7 H18:H21 H30">
    <cfRule type="expression" priority="1" dxfId="7">
      <formula>$A7="Total"</formula>
    </cfRule>
  </conditionalFormatting>
  <printOptions/>
  <pageMargins left="0.45" right="0.45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11" sqref="D11"/>
    </sheetView>
  </sheetViews>
  <sheetFormatPr defaultColWidth="15.421875" defaultRowHeight="15"/>
  <cols>
    <col min="1" max="1" width="4.28125" style="24" bestFit="1" customWidth="1"/>
    <col min="2" max="2" width="26.8515625" style="22" bestFit="1" customWidth="1"/>
    <col min="3" max="3" width="14.8515625" style="31" bestFit="1" customWidth="1"/>
    <col min="4" max="4" width="20.140625" style="31" bestFit="1" customWidth="1"/>
    <col min="5" max="5" width="19.7109375" style="31" bestFit="1" customWidth="1"/>
    <col min="6" max="6" width="10.421875" style="22" bestFit="1" customWidth="1"/>
    <col min="7" max="7" width="17.8515625" style="22" customWidth="1"/>
    <col min="8" max="16384" width="15.421875" style="22" customWidth="1"/>
  </cols>
  <sheetData>
    <row r="1" spans="1:7" ht="15.75">
      <c r="A1" s="152" t="s">
        <v>65</v>
      </c>
      <c r="B1" s="152"/>
      <c r="C1" s="152"/>
      <c r="D1" s="152"/>
      <c r="E1" s="152"/>
      <c r="F1" s="152"/>
      <c r="G1" s="152"/>
    </row>
    <row r="2" spans="1:7" ht="15.75">
      <c r="A2" s="152" t="s">
        <v>129</v>
      </c>
      <c r="B2" s="152"/>
      <c r="C2" s="152"/>
      <c r="D2" s="152"/>
      <c r="E2" s="152"/>
      <c r="F2" s="152"/>
      <c r="G2" s="152"/>
    </row>
    <row r="3" spans="1:7" ht="15.75">
      <c r="A3" s="98"/>
      <c r="B3" s="98"/>
      <c r="C3" s="70" t="s">
        <v>60</v>
      </c>
      <c r="D3" s="70"/>
      <c r="E3" s="70" t="s">
        <v>61</v>
      </c>
      <c r="G3" s="98"/>
    </row>
    <row r="4" spans="1:7" ht="15.75">
      <c r="A4" s="2" t="s">
        <v>0</v>
      </c>
      <c r="B4" s="195" t="s">
        <v>1</v>
      </c>
      <c r="C4" s="99" t="s">
        <v>102</v>
      </c>
      <c r="D4" s="100" t="s">
        <v>84</v>
      </c>
      <c r="E4" s="99" t="s">
        <v>120</v>
      </c>
      <c r="F4" s="101" t="s">
        <v>57</v>
      </c>
      <c r="G4" s="102" t="s">
        <v>86</v>
      </c>
    </row>
    <row r="5" spans="1:7" ht="15.75">
      <c r="A5" s="54"/>
      <c r="B5" s="196"/>
      <c r="C5" s="58" t="s">
        <v>85</v>
      </c>
      <c r="D5" s="58" t="s">
        <v>85</v>
      </c>
      <c r="E5" s="103" t="s">
        <v>121</v>
      </c>
      <c r="F5" s="104" t="s">
        <v>58</v>
      </c>
      <c r="G5" s="105" t="s">
        <v>122</v>
      </c>
    </row>
    <row r="6" spans="1:7" ht="15.75">
      <c r="A6" s="23"/>
      <c r="B6" s="38"/>
      <c r="C6" s="106" t="s">
        <v>62</v>
      </c>
      <c r="D6" s="141" t="s">
        <v>106</v>
      </c>
      <c r="E6" s="105" t="s">
        <v>106</v>
      </c>
      <c r="F6" s="107"/>
      <c r="G6" s="74" t="s">
        <v>84</v>
      </c>
    </row>
    <row r="7" spans="1:7" ht="15.75">
      <c r="A7" s="108">
        <v>1</v>
      </c>
      <c r="B7" s="197" t="s">
        <v>29</v>
      </c>
      <c r="C7" s="109">
        <v>175531491.02216032</v>
      </c>
      <c r="D7" s="142">
        <v>96801232.2354898</v>
      </c>
      <c r="E7" s="147">
        <v>184984954.2046457</v>
      </c>
      <c r="F7" s="110">
        <f aca="true" t="shared" si="0" ref="F7:F35">E7/D7*100-100</f>
        <v>91.09772668454266</v>
      </c>
      <c r="G7" s="111">
        <f>E7/E$35*100</f>
        <v>14.13463952273753</v>
      </c>
    </row>
    <row r="8" spans="1:7" ht="15.75">
      <c r="A8" s="35">
        <v>2</v>
      </c>
      <c r="B8" s="94" t="s">
        <v>30</v>
      </c>
      <c r="C8" s="112">
        <v>175344761.0029972</v>
      </c>
      <c r="D8" s="143">
        <v>108671834.00248289</v>
      </c>
      <c r="E8" s="112">
        <v>127759462.75360781</v>
      </c>
      <c r="F8" s="113">
        <f t="shared" si="0"/>
        <v>17.56446730317333</v>
      </c>
      <c r="G8" s="114">
        <f aca="true" t="shared" si="1" ref="G8:G35">E8/E$35*100</f>
        <v>9.762058538247901</v>
      </c>
    </row>
    <row r="9" spans="1:7" ht="15.75">
      <c r="A9" s="35">
        <v>3</v>
      </c>
      <c r="B9" s="94" t="s">
        <v>31</v>
      </c>
      <c r="C9" s="112">
        <v>123628617.287166</v>
      </c>
      <c r="D9" s="144">
        <v>73821720.1112466</v>
      </c>
      <c r="E9" s="144">
        <v>100378833.209702</v>
      </c>
      <c r="F9" s="113">
        <f t="shared" si="0"/>
        <v>35.97466038238451</v>
      </c>
      <c r="G9" s="114">
        <f t="shared" si="1"/>
        <v>7.669913638287132</v>
      </c>
    </row>
    <row r="10" spans="1:7" ht="15.75">
      <c r="A10" s="35">
        <v>4</v>
      </c>
      <c r="B10" s="94" t="s">
        <v>32</v>
      </c>
      <c r="C10" s="112">
        <v>97374902.4323494</v>
      </c>
      <c r="D10" s="144">
        <v>62831926.0163886</v>
      </c>
      <c r="E10" s="144">
        <v>75951036.8165822</v>
      </c>
      <c r="F10" s="113">
        <f t="shared" si="0"/>
        <v>20.87968908795142</v>
      </c>
      <c r="G10" s="114">
        <f t="shared" si="1"/>
        <v>5.803393748406784</v>
      </c>
    </row>
    <row r="11" spans="1:7" ht="15.75">
      <c r="A11" s="35">
        <v>5</v>
      </c>
      <c r="B11" s="198" t="s">
        <v>34</v>
      </c>
      <c r="C11" s="112">
        <v>79592746.2571036</v>
      </c>
      <c r="D11" s="144">
        <v>54695490.0820589</v>
      </c>
      <c r="E11" s="144">
        <v>56933632.548388</v>
      </c>
      <c r="F11" s="113">
        <f t="shared" si="0"/>
        <v>4.092005507165666</v>
      </c>
      <c r="G11" s="114">
        <f t="shared" si="1"/>
        <v>4.350280141709226</v>
      </c>
    </row>
    <row r="12" spans="1:7" ht="15.75">
      <c r="A12" s="35">
        <v>6</v>
      </c>
      <c r="B12" s="198" t="s">
        <v>93</v>
      </c>
      <c r="C12" s="112">
        <v>53387880.59403125</v>
      </c>
      <c r="D12" s="144">
        <v>25023395.02346875</v>
      </c>
      <c r="E12" s="144">
        <v>43746707.4325195</v>
      </c>
      <c r="F12" s="113">
        <f t="shared" si="0"/>
        <v>74.82322998734054</v>
      </c>
      <c r="G12" s="114">
        <f t="shared" si="1"/>
        <v>3.342671529822163</v>
      </c>
    </row>
    <row r="13" spans="1:8" ht="15.75">
      <c r="A13" s="35">
        <v>7</v>
      </c>
      <c r="B13" s="94" t="s">
        <v>37</v>
      </c>
      <c r="C13" s="112">
        <v>36371488.2901577</v>
      </c>
      <c r="D13" s="144">
        <v>19163205.986995</v>
      </c>
      <c r="E13" s="144">
        <v>52226781.8801408</v>
      </c>
      <c r="F13" s="113">
        <f t="shared" si="0"/>
        <v>172.53676611097433</v>
      </c>
      <c r="G13" s="114">
        <f t="shared" si="1"/>
        <v>3.9906312298878364</v>
      </c>
      <c r="H13" s="199"/>
    </row>
    <row r="14" spans="1:8" ht="15.75">
      <c r="A14" s="35">
        <v>8</v>
      </c>
      <c r="B14" s="94" t="s">
        <v>33</v>
      </c>
      <c r="C14" s="112">
        <v>60395526.63120828</v>
      </c>
      <c r="D14" s="145">
        <v>31680417.74740881</v>
      </c>
      <c r="E14" s="112">
        <v>46193707.51672713</v>
      </c>
      <c r="F14" s="113">
        <f t="shared" si="0"/>
        <v>45.81154795695642</v>
      </c>
      <c r="G14" s="114">
        <f t="shared" si="1"/>
        <v>3.5296460016168782</v>
      </c>
      <c r="H14" s="124"/>
    </row>
    <row r="15" spans="1:7" ht="15.75">
      <c r="A15" s="35">
        <v>9</v>
      </c>
      <c r="B15" s="94" t="s">
        <v>35</v>
      </c>
      <c r="C15" s="112">
        <v>46705286.517673224</v>
      </c>
      <c r="D15" s="146">
        <v>39751953.100868195</v>
      </c>
      <c r="E15" s="112">
        <v>39846477.13827767</v>
      </c>
      <c r="F15" s="113">
        <f t="shared" si="0"/>
        <v>0.2377846370708454</v>
      </c>
      <c r="G15" s="114">
        <f t="shared" si="1"/>
        <v>3.0446562155400017</v>
      </c>
    </row>
    <row r="16" spans="1:7" ht="15.75">
      <c r="A16" s="35">
        <v>10</v>
      </c>
      <c r="B16" s="94" t="s">
        <v>94</v>
      </c>
      <c r="C16" s="112">
        <v>7234879.56671875</v>
      </c>
      <c r="D16" s="112">
        <v>4240386.3455</v>
      </c>
      <c r="E16" s="144">
        <v>30820874.6653501</v>
      </c>
      <c r="F16" s="113">
        <f t="shared" si="0"/>
        <v>626.8411921488699</v>
      </c>
      <c r="G16" s="114">
        <f t="shared" si="1"/>
        <v>2.355012898444995</v>
      </c>
    </row>
    <row r="17" spans="1:7" ht="15.75">
      <c r="A17" s="35">
        <v>11</v>
      </c>
      <c r="B17" s="94" t="s">
        <v>36</v>
      </c>
      <c r="C17" s="112">
        <v>27486074.373</v>
      </c>
      <c r="D17" s="144">
        <v>16362576.231</v>
      </c>
      <c r="E17" s="144">
        <v>32684138.40200781</v>
      </c>
      <c r="F17" s="113">
        <f t="shared" si="0"/>
        <v>99.74934228318835</v>
      </c>
      <c r="G17" s="114">
        <f t="shared" si="1"/>
        <v>2.497384267871668</v>
      </c>
    </row>
    <row r="18" spans="1:7" ht="15.75">
      <c r="A18" s="35">
        <v>12</v>
      </c>
      <c r="B18" s="94" t="s">
        <v>39</v>
      </c>
      <c r="C18" s="112">
        <v>30103178.519763276</v>
      </c>
      <c r="D18" s="143">
        <v>20543214.54056465</v>
      </c>
      <c r="E18" s="143">
        <v>25589658.989258133</v>
      </c>
      <c r="F18" s="113">
        <f t="shared" si="0"/>
        <v>24.565018482033423</v>
      </c>
      <c r="G18" s="114">
        <f t="shared" si="1"/>
        <v>1.9552974287995364</v>
      </c>
    </row>
    <row r="19" spans="1:7" ht="15.75">
      <c r="A19" s="35">
        <v>13</v>
      </c>
      <c r="B19" s="94" t="s">
        <v>42</v>
      </c>
      <c r="C19" s="112">
        <v>9882213.612030946</v>
      </c>
      <c r="D19" s="143">
        <v>3849869.8334645364</v>
      </c>
      <c r="E19" s="148">
        <v>15366408.771914098</v>
      </c>
      <c r="F19" s="113">
        <f t="shared" si="0"/>
        <v>299.1409953225799</v>
      </c>
      <c r="G19" s="114">
        <f t="shared" si="1"/>
        <v>1.174142241372531</v>
      </c>
    </row>
    <row r="20" spans="1:7" ht="15.75">
      <c r="A20" s="35">
        <v>14</v>
      </c>
      <c r="B20" s="94" t="s">
        <v>92</v>
      </c>
      <c r="C20" s="112">
        <v>27404693.660775844</v>
      </c>
      <c r="D20" s="112">
        <v>16036220.778051184</v>
      </c>
      <c r="E20" s="112">
        <v>20046814.547300898</v>
      </c>
      <c r="F20" s="113">
        <f t="shared" si="0"/>
        <v>25.0095943723787</v>
      </c>
      <c r="G20" s="114">
        <f t="shared" si="1"/>
        <v>1.531770507626251</v>
      </c>
    </row>
    <row r="21" spans="1:7" ht="15.75">
      <c r="A21" s="35">
        <v>15</v>
      </c>
      <c r="B21" s="98" t="s">
        <v>123</v>
      </c>
      <c r="C21" s="112">
        <v>17053680.65749037</v>
      </c>
      <c r="D21" s="143">
        <v>10250967.40898379</v>
      </c>
      <c r="E21" s="200">
        <v>15331045.305757</v>
      </c>
      <c r="F21" s="113">
        <f t="shared" si="0"/>
        <v>49.557058315502076</v>
      </c>
      <c r="G21" s="114">
        <f t="shared" si="1"/>
        <v>1.171440130551928</v>
      </c>
    </row>
    <row r="22" spans="1:7" ht="15.75">
      <c r="A22" s="35">
        <v>16</v>
      </c>
      <c r="B22" s="94" t="s">
        <v>40</v>
      </c>
      <c r="C22" s="112">
        <v>22820855.7643808</v>
      </c>
      <c r="D22" s="144">
        <v>15555986.457153</v>
      </c>
      <c r="E22" s="144">
        <v>12749826.4398501</v>
      </c>
      <c r="F22" s="113">
        <f t="shared" si="0"/>
        <v>-18.03910041341392</v>
      </c>
      <c r="G22" s="114">
        <f t="shared" si="1"/>
        <v>0.9742100457823248</v>
      </c>
    </row>
    <row r="23" spans="1:7" ht="15.75">
      <c r="A23" s="35">
        <v>17</v>
      </c>
      <c r="B23" s="94" t="s">
        <v>41</v>
      </c>
      <c r="C23" s="112">
        <v>17119424.21723112</v>
      </c>
      <c r="D23" s="144">
        <v>10521018.15995566</v>
      </c>
      <c r="E23" s="143">
        <v>14094383.47605492</v>
      </c>
      <c r="F23" s="113">
        <f t="shared" si="0"/>
        <v>33.964063760482276</v>
      </c>
      <c r="G23" s="114">
        <f t="shared" si="1"/>
        <v>1.0769472067921375</v>
      </c>
    </row>
    <row r="24" spans="1:7" ht="15.75">
      <c r="A24" s="35">
        <v>18</v>
      </c>
      <c r="B24" s="22" t="s">
        <v>124</v>
      </c>
      <c r="C24" s="112">
        <v>16248681.352500001</v>
      </c>
      <c r="D24" s="146">
        <v>9170906.70625</v>
      </c>
      <c r="E24" s="144">
        <v>15524328.6215</v>
      </c>
      <c r="F24" s="113">
        <f t="shared" si="0"/>
        <v>69.2780127282303</v>
      </c>
      <c r="G24" s="114">
        <f t="shared" si="1"/>
        <v>1.1862088451510864</v>
      </c>
    </row>
    <row r="25" spans="1:7" ht="15.75">
      <c r="A25" s="35">
        <v>19</v>
      </c>
      <c r="B25" s="98" t="s">
        <v>43</v>
      </c>
      <c r="C25" s="112">
        <v>15677822.023477</v>
      </c>
      <c r="D25" s="144">
        <v>10165051.2039638</v>
      </c>
      <c r="E25" s="144">
        <v>11797582.9882789</v>
      </c>
      <c r="F25" s="113">
        <f t="shared" si="0"/>
        <v>16.060241621591672</v>
      </c>
      <c r="G25" s="114">
        <f t="shared" si="1"/>
        <v>0.9014494367710852</v>
      </c>
    </row>
    <row r="26" spans="1:7" ht="15.75">
      <c r="A26" s="35">
        <v>20</v>
      </c>
      <c r="B26" s="98" t="s">
        <v>96</v>
      </c>
      <c r="C26" s="112">
        <v>10467346.2131202</v>
      </c>
      <c r="D26" s="144">
        <v>6587059.46293268</v>
      </c>
      <c r="E26" s="144">
        <v>10418801.9332524</v>
      </c>
      <c r="F26" s="113">
        <f t="shared" si="0"/>
        <v>58.170758771528654</v>
      </c>
      <c r="G26" s="114">
        <f t="shared" si="1"/>
        <v>0.7960972297368881</v>
      </c>
    </row>
    <row r="27" spans="1:7" ht="15.75">
      <c r="A27" s="35">
        <v>21</v>
      </c>
      <c r="B27" s="98" t="s">
        <v>95</v>
      </c>
      <c r="C27" s="112">
        <v>12584462.4113805</v>
      </c>
      <c r="D27" s="144">
        <v>7714267.3008461</v>
      </c>
      <c r="E27" s="144">
        <v>9999550.08636838</v>
      </c>
      <c r="F27" s="113">
        <f t="shared" si="0"/>
        <v>29.624106819213154</v>
      </c>
      <c r="G27" s="114">
        <f t="shared" si="1"/>
        <v>0.7640623339777889</v>
      </c>
    </row>
    <row r="28" spans="1:7" ht="15.75">
      <c r="A28" s="35">
        <v>22</v>
      </c>
      <c r="B28" s="98" t="s">
        <v>18</v>
      </c>
      <c r="C28" s="112">
        <v>7644677.80621443</v>
      </c>
      <c r="D28" s="144">
        <v>4650686.63288963</v>
      </c>
      <c r="E28" s="144">
        <v>6726061.38878132</v>
      </c>
      <c r="F28" s="113">
        <f t="shared" si="0"/>
        <v>44.625125701109425</v>
      </c>
      <c r="G28" s="114">
        <f t="shared" si="1"/>
        <v>0.5139361390064865</v>
      </c>
    </row>
    <row r="29" spans="1:7" ht="15.75">
      <c r="A29" s="35">
        <v>23</v>
      </c>
      <c r="B29" s="98" t="s">
        <v>44</v>
      </c>
      <c r="C29" s="112">
        <v>10414726.5566705</v>
      </c>
      <c r="D29" s="144">
        <v>7072790.86338385</v>
      </c>
      <c r="E29" s="144">
        <v>7588628.73369948</v>
      </c>
      <c r="F29" s="113">
        <f t="shared" si="0"/>
        <v>7.293271924469664</v>
      </c>
      <c r="G29" s="114">
        <f t="shared" si="1"/>
        <v>0.5798446261962885</v>
      </c>
    </row>
    <row r="30" spans="1:7" ht="15.75">
      <c r="A30" s="35">
        <v>24</v>
      </c>
      <c r="B30" s="94" t="s">
        <v>45</v>
      </c>
      <c r="C30" s="112">
        <v>3507431.65490816</v>
      </c>
      <c r="D30" s="144">
        <v>2257803.95395606</v>
      </c>
      <c r="E30" s="144">
        <v>3233814.430815</v>
      </c>
      <c r="F30" s="113">
        <f t="shared" si="0"/>
        <v>43.228309311302354</v>
      </c>
      <c r="G30" s="114">
        <f t="shared" si="1"/>
        <v>0.24709469729321776</v>
      </c>
    </row>
    <row r="31" spans="1:7" ht="15.75">
      <c r="A31" s="35">
        <v>25</v>
      </c>
      <c r="B31" s="98" t="s">
        <v>98</v>
      </c>
      <c r="C31" s="112">
        <v>5655239.41404674</v>
      </c>
      <c r="D31" s="144">
        <v>3740365.11090173</v>
      </c>
      <c r="E31" s="144">
        <v>3455830.81128002</v>
      </c>
      <c r="F31" s="113">
        <f t="shared" si="0"/>
        <v>-7.607126341554235</v>
      </c>
      <c r="G31" s="114">
        <f t="shared" si="1"/>
        <v>0.26405889591957926</v>
      </c>
    </row>
    <row r="32" spans="1:7" ht="15.75">
      <c r="A32" s="35">
        <v>26</v>
      </c>
      <c r="B32" s="94" t="s">
        <v>38</v>
      </c>
      <c r="C32" s="112">
        <v>3816745.65120739</v>
      </c>
      <c r="D32" s="144">
        <v>2224443.62127723</v>
      </c>
      <c r="E32" s="144">
        <v>4812650.92552626</v>
      </c>
      <c r="F32" s="113">
        <f t="shared" si="0"/>
        <v>116.35301877252951</v>
      </c>
      <c r="G32" s="114">
        <f t="shared" si="1"/>
        <v>0.36773307469010613</v>
      </c>
    </row>
    <row r="33" spans="1:7" ht="15.75">
      <c r="A33" s="35">
        <v>27</v>
      </c>
      <c r="B33" s="94" t="s">
        <v>97</v>
      </c>
      <c r="C33" s="112">
        <v>3605850.09417871</v>
      </c>
      <c r="D33" s="144">
        <v>323535.26159375</v>
      </c>
      <c r="E33" s="144">
        <v>321457.686869141</v>
      </c>
      <c r="F33" s="113">
        <f t="shared" si="0"/>
        <v>-0.6421478494723374</v>
      </c>
      <c r="G33" s="114">
        <f t="shared" si="1"/>
        <v>0.024562476149718317</v>
      </c>
    </row>
    <row r="34" spans="1:7" ht="15.75">
      <c r="A34" s="90">
        <v>28</v>
      </c>
      <c r="B34" s="94" t="s">
        <v>27</v>
      </c>
      <c r="C34" s="80">
        <f>C35-SUM(C7:C33)</f>
        <v>442776384.3084369</v>
      </c>
      <c r="D34" s="80">
        <f>D35-SUM(D8:D36)</f>
        <v>386252065.2475805</v>
      </c>
      <c r="E34" s="80">
        <f>E35-SUM(E7:E33)</f>
        <v>340151404.2999853</v>
      </c>
      <c r="F34" s="113">
        <f t="shared" si="0"/>
        <v>42.78282290400267</v>
      </c>
      <c r="G34" s="115">
        <f t="shared" si="1"/>
        <v>25.99085695161093</v>
      </c>
    </row>
    <row r="35" spans="1:7" ht="15.75">
      <c r="A35" s="116">
        <v>29</v>
      </c>
      <c r="B35" s="201" t="s">
        <v>28</v>
      </c>
      <c r="C35" s="117">
        <v>1539837067.8923786</v>
      </c>
      <c r="D35" s="121">
        <v>943988250.484916</v>
      </c>
      <c r="E35" s="118">
        <v>1308734856.00444</v>
      </c>
      <c r="F35" s="119">
        <f t="shared" si="0"/>
        <v>38.6388925214014</v>
      </c>
      <c r="G35" s="120">
        <f t="shared" si="1"/>
        <v>100</v>
      </c>
    </row>
    <row r="39" ht="15.75">
      <c r="F39" s="97"/>
    </row>
  </sheetData>
  <sheetProtection/>
  <mergeCells count="2">
    <mergeCell ref="A1:G1"/>
    <mergeCell ref="A2:G2"/>
  </mergeCells>
  <conditionalFormatting sqref="D14">
    <cfRule type="cellIs" priority="2" dxfId="1" operator="notEqual">
      <formula>0</formula>
    </cfRule>
  </conditionalFormatting>
  <conditionalFormatting sqref="D14">
    <cfRule type="expression" priority="1" dxfId="7">
      <formula>$A12="Total"</formula>
    </cfRule>
  </conditionalFormatting>
  <printOptions/>
  <pageMargins left="0.7" right="0.7" top="0.25" bottom="0.75" header="0.05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8.28125" style="26" bestFit="1" customWidth="1"/>
    <col min="2" max="2" width="18.28125" style="25" customWidth="1"/>
    <col min="3" max="3" width="21.00390625" style="25" customWidth="1"/>
    <col min="4" max="4" width="17.8515625" style="25" bestFit="1" customWidth="1"/>
    <col min="5" max="5" width="13.140625" style="25" bestFit="1" customWidth="1"/>
    <col min="6" max="6" width="5.00390625" style="25" customWidth="1"/>
    <col min="7" max="7" width="17.8515625" style="25" bestFit="1" customWidth="1"/>
    <col min="8" max="16384" width="9.140625" style="25" customWidth="1"/>
  </cols>
  <sheetData>
    <row r="1" spans="1:5" ht="15.75">
      <c r="A1" s="153" t="s">
        <v>83</v>
      </c>
      <c r="B1" s="153"/>
      <c r="C1" s="153"/>
      <c r="D1" s="153"/>
      <c r="E1" s="153"/>
    </row>
    <row r="2" spans="1:5" ht="15.75">
      <c r="A2" s="154" t="s">
        <v>108</v>
      </c>
      <c r="B2" s="154"/>
      <c r="C2" s="154"/>
      <c r="D2" s="154"/>
      <c r="E2" s="154"/>
    </row>
    <row r="3" spans="1:4" ht="15.75">
      <c r="A3" s="19" t="s">
        <v>63</v>
      </c>
      <c r="B3" s="20"/>
      <c r="C3" s="20"/>
      <c r="D3" s="8" t="s">
        <v>49</v>
      </c>
    </row>
    <row r="4" spans="1:5" ht="34.5" customHeight="1">
      <c r="A4" s="2" t="s">
        <v>0</v>
      </c>
      <c r="B4" s="33" t="s">
        <v>46</v>
      </c>
      <c r="C4" s="59" t="s">
        <v>125</v>
      </c>
      <c r="D4" s="194" t="s">
        <v>126</v>
      </c>
      <c r="E4" s="47" t="s">
        <v>57</v>
      </c>
    </row>
    <row r="5" spans="1:5" ht="15.75">
      <c r="A5" s="54"/>
      <c r="B5" s="74"/>
      <c r="C5" s="60" t="s">
        <v>85</v>
      </c>
      <c r="D5" s="202" t="s">
        <v>121</v>
      </c>
      <c r="E5" s="48" t="s">
        <v>58</v>
      </c>
    </row>
    <row r="6" spans="1:8" ht="15.75">
      <c r="A6" s="108">
        <v>1</v>
      </c>
      <c r="B6" s="203" t="s">
        <v>72</v>
      </c>
      <c r="C6" s="138">
        <v>58.19472507165</v>
      </c>
      <c r="D6" s="122">
        <v>118.83768287061</v>
      </c>
      <c r="E6" s="55">
        <f>+D6/C6*100-100</f>
        <v>104.2069667384728</v>
      </c>
      <c r="G6" s="122"/>
      <c r="H6" s="122"/>
    </row>
    <row r="7" spans="1:7" ht="15.75">
      <c r="A7" s="35">
        <v>2</v>
      </c>
      <c r="B7" s="203" t="s">
        <v>81</v>
      </c>
      <c r="C7" s="138">
        <v>8.76242809706</v>
      </c>
      <c r="D7" s="122">
        <v>11.2836874715</v>
      </c>
      <c r="E7" s="56">
        <f aca="true" t="shared" si="0" ref="E7:E21">+D7/C7*100-100</f>
        <v>28.77352426191024</v>
      </c>
      <c r="G7" s="122"/>
    </row>
    <row r="8" spans="1:7" ht="15.75">
      <c r="A8" s="35">
        <v>3</v>
      </c>
      <c r="B8" s="203" t="s">
        <v>75</v>
      </c>
      <c r="C8" s="138">
        <v>2.24604392295</v>
      </c>
      <c r="D8" s="122">
        <v>2.66535772886</v>
      </c>
      <c r="E8" s="56">
        <f t="shared" si="0"/>
        <v>18.66899403103679</v>
      </c>
      <c r="G8" s="122"/>
    </row>
    <row r="9" spans="1:7" ht="15.75">
      <c r="A9" s="35">
        <v>4</v>
      </c>
      <c r="B9" s="203" t="s">
        <v>77</v>
      </c>
      <c r="C9" s="138">
        <v>0.68036680923</v>
      </c>
      <c r="D9" s="122">
        <v>2.57982052233</v>
      </c>
      <c r="E9" s="56">
        <f t="shared" si="0"/>
        <v>279.1808311827692</v>
      </c>
      <c r="G9" s="122"/>
    </row>
    <row r="10" spans="1:7" ht="15.75">
      <c r="A10" s="35">
        <v>5</v>
      </c>
      <c r="B10" s="203" t="s">
        <v>82</v>
      </c>
      <c r="C10" s="138">
        <v>1.70454912834</v>
      </c>
      <c r="D10" s="122">
        <v>2.1404205596500003</v>
      </c>
      <c r="E10" s="56">
        <f t="shared" si="0"/>
        <v>25.571068857046072</v>
      </c>
      <c r="G10" s="122"/>
    </row>
    <row r="11" spans="1:7" ht="15.75">
      <c r="A11" s="35">
        <v>6</v>
      </c>
      <c r="B11" s="203" t="s">
        <v>74</v>
      </c>
      <c r="C11" s="138">
        <v>0.93384796598</v>
      </c>
      <c r="D11" s="122">
        <v>1.14467333143</v>
      </c>
      <c r="E11" s="56">
        <f t="shared" si="0"/>
        <v>22.575983792903088</v>
      </c>
      <c r="G11" s="122"/>
    </row>
    <row r="12" spans="1:7" ht="15.75">
      <c r="A12" s="35">
        <v>7</v>
      </c>
      <c r="B12" s="203" t="s">
        <v>78</v>
      </c>
      <c r="C12" s="138">
        <v>0.76735135964</v>
      </c>
      <c r="D12" s="122">
        <v>0.75324286481</v>
      </c>
      <c r="E12" s="56">
        <f t="shared" si="0"/>
        <v>-1.8385964464334705</v>
      </c>
      <c r="G12" s="122"/>
    </row>
    <row r="13" spans="1:7" ht="15.75">
      <c r="A13" s="35">
        <v>8</v>
      </c>
      <c r="B13" s="203" t="s">
        <v>76</v>
      </c>
      <c r="C13" s="138">
        <v>0.5526704291900001</v>
      </c>
      <c r="D13" s="122">
        <v>0.7156777427600001</v>
      </c>
      <c r="E13" s="56">
        <f t="shared" si="0"/>
        <v>29.49448802768501</v>
      </c>
      <c r="G13" s="122"/>
    </row>
    <row r="14" spans="1:7" ht="15.75">
      <c r="A14" s="35">
        <v>9</v>
      </c>
      <c r="B14" s="203" t="s">
        <v>71</v>
      </c>
      <c r="C14" s="138">
        <v>0.7490386985199999</v>
      </c>
      <c r="D14" s="122">
        <v>0.7072436048899999</v>
      </c>
      <c r="E14" s="56">
        <f t="shared" si="0"/>
        <v>-5.579831017086505</v>
      </c>
      <c r="G14" s="122"/>
    </row>
    <row r="15" spans="1:7" ht="15.75">
      <c r="A15" s="35">
        <v>10</v>
      </c>
      <c r="B15" s="203" t="s">
        <v>73</v>
      </c>
      <c r="C15" s="138">
        <v>0.6064698847900001</v>
      </c>
      <c r="D15" s="122">
        <v>0.68083547904</v>
      </c>
      <c r="E15" s="56">
        <f t="shared" si="0"/>
        <v>12.262042372598629</v>
      </c>
      <c r="G15" s="122"/>
    </row>
    <row r="16" spans="1:7" ht="15.75">
      <c r="A16" s="35">
        <v>11</v>
      </c>
      <c r="B16" s="203" t="s">
        <v>100</v>
      </c>
      <c r="C16" s="138">
        <v>0.42591030839000005</v>
      </c>
      <c r="D16" s="122">
        <v>0.55262362037</v>
      </c>
      <c r="E16" s="56">
        <f t="shared" si="0"/>
        <v>29.751172837068395</v>
      </c>
      <c r="G16" s="122"/>
    </row>
    <row r="17" spans="1:7" ht="15.75">
      <c r="A17" s="35">
        <v>12</v>
      </c>
      <c r="B17" s="203" t="s">
        <v>79</v>
      </c>
      <c r="C17" s="138">
        <v>0.61304406747</v>
      </c>
      <c r="D17" s="122">
        <v>0.54583978335</v>
      </c>
      <c r="E17" s="56">
        <f t="shared" si="0"/>
        <v>-10.962390419557991</v>
      </c>
      <c r="G17" s="122"/>
    </row>
    <row r="18" spans="1:7" ht="15.75">
      <c r="A18" s="35">
        <v>13</v>
      </c>
      <c r="B18" s="203" t="s">
        <v>103</v>
      </c>
      <c r="C18" s="138">
        <v>0.35555916451999997</v>
      </c>
      <c r="D18" s="122">
        <v>0.51398276644</v>
      </c>
      <c r="E18" s="56">
        <f t="shared" si="0"/>
        <v>44.5561857852461</v>
      </c>
      <c r="G18" s="122"/>
    </row>
    <row r="19" spans="1:7" ht="15.75">
      <c r="A19" s="35">
        <v>14</v>
      </c>
      <c r="B19" s="203" t="s">
        <v>99</v>
      </c>
      <c r="C19" s="138">
        <v>0.40734346731</v>
      </c>
      <c r="D19" s="122">
        <v>0.48725856926</v>
      </c>
      <c r="E19" s="56">
        <f t="shared" si="0"/>
        <v>19.618604043840577</v>
      </c>
      <c r="G19" s="122"/>
    </row>
    <row r="20" spans="1:5" ht="15.75">
      <c r="A20" s="35">
        <v>15</v>
      </c>
      <c r="B20" s="76" t="s">
        <v>27</v>
      </c>
      <c r="C20" s="139">
        <f>C21-SUM(C6:C19)</f>
        <v>3.77951308402001</v>
      </c>
      <c r="D20" s="81">
        <f>D21-SUM(D6:D19)</f>
        <v>4.1377192901999535</v>
      </c>
      <c r="E20" s="82">
        <f t="shared" si="0"/>
        <v>9.477575502899</v>
      </c>
    </row>
    <row r="21" spans="1:5" ht="15.75">
      <c r="A21" s="50"/>
      <c r="B21" s="135" t="s">
        <v>47</v>
      </c>
      <c r="C21" s="204">
        <v>80.77886145906</v>
      </c>
      <c r="D21" s="136">
        <v>147.7460662055</v>
      </c>
      <c r="E21" s="123">
        <f t="shared" si="0"/>
        <v>82.90189232288208</v>
      </c>
    </row>
    <row r="22" spans="4:8" ht="15.75">
      <c r="D22" s="61"/>
      <c r="F22" s="65"/>
      <c r="G22" s="65"/>
      <c r="H22" s="65"/>
    </row>
    <row r="23" spans="1:5" ht="15.75">
      <c r="A23" s="153" t="s">
        <v>83</v>
      </c>
      <c r="B23" s="153"/>
      <c r="C23" s="153"/>
      <c r="D23" s="153"/>
      <c r="E23" s="153"/>
    </row>
    <row r="24" spans="1:5" ht="15.75">
      <c r="A24" s="154" t="s">
        <v>108</v>
      </c>
      <c r="B24" s="154"/>
      <c r="C24" s="154"/>
      <c r="D24" s="154"/>
      <c r="E24" s="154"/>
    </row>
    <row r="25" spans="1:4" ht="15.75">
      <c r="A25" s="19" t="s">
        <v>64</v>
      </c>
      <c r="B25" s="20"/>
      <c r="C25" s="20"/>
      <c r="D25" s="8" t="s">
        <v>49</v>
      </c>
    </row>
    <row r="26" spans="1:5" ht="47.25">
      <c r="A26" s="2" t="s">
        <v>0</v>
      </c>
      <c r="B26" s="33" t="s">
        <v>46</v>
      </c>
      <c r="C26" s="59" t="s">
        <v>125</v>
      </c>
      <c r="D26" s="59" t="s">
        <v>126</v>
      </c>
      <c r="E26" s="47" t="s">
        <v>57</v>
      </c>
    </row>
    <row r="27" spans="1:5" ht="15.75">
      <c r="A27" s="54"/>
      <c r="B27" s="74"/>
      <c r="C27" s="71" t="s">
        <v>85</v>
      </c>
      <c r="D27" s="60" t="s">
        <v>121</v>
      </c>
      <c r="E27" s="49" t="s">
        <v>58</v>
      </c>
    </row>
    <row r="28" spans="1:8" ht="15.75">
      <c r="A28" s="206">
        <v>1</v>
      </c>
      <c r="B28" s="133" t="s">
        <v>72</v>
      </c>
      <c r="C28" s="137">
        <v>622.302754653331</v>
      </c>
      <c r="D28" s="122">
        <v>797.2416326936931</v>
      </c>
      <c r="E28" s="62">
        <f aca="true" t="shared" si="1" ref="E28:E43">+D28/C28*100-100</f>
        <v>28.111538432417206</v>
      </c>
      <c r="G28" s="122"/>
      <c r="H28" s="122"/>
    </row>
    <row r="29" spans="1:7" ht="15.75">
      <c r="A29" s="207">
        <v>2</v>
      </c>
      <c r="B29" s="134" t="s">
        <v>79</v>
      </c>
      <c r="C29" s="138">
        <v>136.195540405548</v>
      </c>
      <c r="D29" s="122">
        <v>186.159136540196</v>
      </c>
      <c r="E29" s="63">
        <f t="shared" si="1"/>
        <v>36.685192470966314</v>
      </c>
      <c r="G29" s="122"/>
    </row>
    <row r="30" spans="1:7" ht="15.75">
      <c r="A30" s="207">
        <v>3</v>
      </c>
      <c r="B30" s="134" t="s">
        <v>70</v>
      </c>
      <c r="C30" s="138">
        <v>9.729935409979161</v>
      </c>
      <c r="D30" s="122">
        <v>37.6718241538773</v>
      </c>
      <c r="E30" s="63">
        <f t="shared" si="1"/>
        <v>287.17445251733676</v>
      </c>
      <c r="G30" s="122"/>
    </row>
    <row r="31" spans="1:7" ht="15.75">
      <c r="A31" s="207">
        <v>4</v>
      </c>
      <c r="B31" s="134" t="s">
        <v>101</v>
      </c>
      <c r="C31" s="138">
        <v>21.550675647998002</v>
      </c>
      <c r="D31" s="122">
        <v>35.951968152450895</v>
      </c>
      <c r="E31" s="63">
        <f t="shared" si="1"/>
        <v>66.82524826450503</v>
      </c>
      <c r="G31" s="122"/>
    </row>
    <row r="32" spans="1:7" ht="15.75">
      <c r="A32" s="207">
        <v>5</v>
      </c>
      <c r="B32" s="134" t="s">
        <v>81</v>
      </c>
      <c r="C32" s="138">
        <v>11.3262065405263</v>
      </c>
      <c r="D32" s="122">
        <v>34.506401838991096</v>
      </c>
      <c r="E32" s="63">
        <f t="shared" si="1"/>
        <v>204.65983218232634</v>
      </c>
      <c r="G32" s="122"/>
    </row>
    <row r="33" spans="1:7" ht="15.75">
      <c r="A33" s="207">
        <v>6</v>
      </c>
      <c r="B33" s="134" t="s">
        <v>109</v>
      </c>
      <c r="C33" s="138">
        <v>20.2050752128748</v>
      </c>
      <c r="D33" s="122">
        <v>31.329977305861398</v>
      </c>
      <c r="E33" s="63">
        <f t="shared" si="1"/>
        <v>55.059939029069994</v>
      </c>
      <c r="G33" s="122"/>
    </row>
    <row r="34" spans="1:7" ht="15.75">
      <c r="A34" s="207">
        <v>7</v>
      </c>
      <c r="B34" s="134" t="s">
        <v>111</v>
      </c>
      <c r="C34" s="138">
        <v>9.58796198884324</v>
      </c>
      <c r="D34" s="122">
        <v>18.050551942332202</v>
      </c>
      <c r="E34" s="63">
        <f t="shared" si="1"/>
        <v>88.26265647836541</v>
      </c>
      <c r="G34" s="122"/>
    </row>
    <row r="35" spans="1:5" ht="15.75">
      <c r="A35" s="207">
        <v>8</v>
      </c>
      <c r="B35" s="134" t="s">
        <v>78</v>
      </c>
      <c r="C35" s="138">
        <v>7.69582398325961</v>
      </c>
      <c r="D35" s="122">
        <v>17.956087707679202</v>
      </c>
      <c r="E35" s="63">
        <f t="shared" si="1"/>
        <v>133.3224843335593</v>
      </c>
    </row>
    <row r="36" spans="1:7" ht="15.75">
      <c r="A36" s="207">
        <v>9</v>
      </c>
      <c r="B36" s="134" t="s">
        <v>80</v>
      </c>
      <c r="C36" s="138">
        <v>5.38053885988676</v>
      </c>
      <c r="D36" s="122">
        <v>12.6851859956124</v>
      </c>
      <c r="E36" s="63">
        <f t="shared" si="1"/>
        <v>135.76051257957786</v>
      </c>
      <c r="G36" s="122"/>
    </row>
    <row r="37" spans="1:7" ht="15.75">
      <c r="A37" s="207">
        <v>10</v>
      </c>
      <c r="B37" s="134" t="s">
        <v>127</v>
      </c>
      <c r="C37" s="138">
        <v>1.1799783139545401</v>
      </c>
      <c r="D37" s="122">
        <v>9.56101560951888</v>
      </c>
      <c r="E37" s="63">
        <f t="shared" si="1"/>
        <v>710.2704512828215</v>
      </c>
      <c r="G37" s="122"/>
    </row>
    <row r="38" spans="1:7" ht="15.75">
      <c r="A38" s="207">
        <v>11</v>
      </c>
      <c r="B38" s="134" t="s">
        <v>99</v>
      </c>
      <c r="C38" s="138">
        <v>3.71522570715576</v>
      </c>
      <c r="D38" s="122">
        <v>8.32144283605457</v>
      </c>
      <c r="E38" s="63">
        <f t="shared" si="1"/>
        <v>123.98216129983558</v>
      </c>
      <c r="G38" s="122"/>
    </row>
    <row r="39" spans="1:7" ht="15.75">
      <c r="A39" s="207">
        <v>12</v>
      </c>
      <c r="B39" s="134" t="s">
        <v>73</v>
      </c>
      <c r="C39" s="138">
        <v>11.2132460418109</v>
      </c>
      <c r="D39" s="122">
        <v>8.20546105278315</v>
      </c>
      <c r="E39" s="63">
        <f t="shared" si="1"/>
        <v>-26.82349943818768</v>
      </c>
      <c r="G39" s="122"/>
    </row>
    <row r="40" spans="1:7" ht="15.75">
      <c r="A40" s="207">
        <v>13</v>
      </c>
      <c r="B40" s="134" t="s">
        <v>77</v>
      </c>
      <c r="C40" s="138">
        <v>3.29804514247021</v>
      </c>
      <c r="D40" s="122">
        <v>8.11203466133402</v>
      </c>
      <c r="E40" s="63">
        <f t="shared" si="1"/>
        <v>145.9649371341888</v>
      </c>
      <c r="G40" s="122"/>
    </row>
    <row r="41" spans="1:7" ht="15.75">
      <c r="A41" s="207">
        <v>14</v>
      </c>
      <c r="B41" s="134" t="s">
        <v>110</v>
      </c>
      <c r="C41" s="138">
        <v>5.63849378785124</v>
      </c>
      <c r="D41" s="122">
        <v>7.95990600008435</v>
      </c>
      <c r="E41" s="63">
        <f t="shared" si="1"/>
        <v>41.170786021523156</v>
      </c>
      <c r="G41" s="122"/>
    </row>
    <row r="42" spans="1:5" ht="15.75">
      <c r="A42" s="208">
        <v>15</v>
      </c>
      <c r="B42" s="205" t="s">
        <v>27</v>
      </c>
      <c r="C42" s="139">
        <f>C43-SUM(C28:C41)</f>
        <v>74.96874878942651</v>
      </c>
      <c r="D42" s="81">
        <f>D43-SUM(D28:D41)</f>
        <v>95.02222951397152</v>
      </c>
      <c r="E42" s="63">
        <f t="shared" si="1"/>
        <v>26.749120197899472</v>
      </c>
    </row>
    <row r="43" spans="1:5" ht="15.75">
      <c r="A43" s="50"/>
      <c r="B43" s="135" t="s">
        <v>47</v>
      </c>
      <c r="C43" s="140">
        <v>943.988250484916</v>
      </c>
      <c r="D43" s="136">
        <v>1308.73485600444</v>
      </c>
      <c r="E43" s="75">
        <f t="shared" si="1"/>
        <v>38.638892521401374</v>
      </c>
    </row>
  </sheetData>
  <sheetProtection/>
  <mergeCells count="4">
    <mergeCell ref="A23:E23"/>
    <mergeCell ref="A2:E2"/>
    <mergeCell ref="A24:E24"/>
    <mergeCell ref="A1:E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TEPC</cp:lastModifiedBy>
  <cp:lastPrinted>2022-03-22T07:49:42Z</cp:lastPrinted>
  <dcterms:created xsi:type="dcterms:W3CDTF">2018-09-14T04:23:27Z</dcterms:created>
  <dcterms:modified xsi:type="dcterms:W3CDTF">2022-03-22T07:49:54Z</dcterms:modified>
  <cp:category/>
  <cp:version/>
  <cp:contentType/>
  <cp:contentStatus/>
</cp:coreProperties>
</file>